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56" firstSheet="1" activeTab="1"/>
  </bookViews>
  <sheets>
    <sheet name="INFO" sheetId="1" r:id="rId1"/>
    <sheet name="G-4" sheetId="2" r:id="rId2"/>
  </sheets>
  <definedNames/>
  <calcPr fullCalcOnLoad="1"/>
</workbook>
</file>

<file path=xl/sharedStrings.xml><?xml version="1.0" encoding="utf-8"?>
<sst xmlns="http://schemas.openxmlformats.org/spreadsheetml/2006/main" count="88" uniqueCount="62">
  <si>
    <t>%</t>
  </si>
  <si>
    <t>ktoe</t>
  </si>
  <si>
    <t>единица</t>
  </si>
  <si>
    <t>од кое</t>
  </si>
  <si>
    <t>Хидро електрична енергија</t>
  </si>
  <si>
    <t>Биомаса</t>
  </si>
  <si>
    <t>Биодизел</t>
  </si>
  <si>
    <t>Енергија на ветрот</t>
  </si>
  <si>
    <t>Соларна енергија</t>
  </si>
  <si>
    <t>Геотермална енергија</t>
  </si>
  <si>
    <t>Табела 1. Потрошувачка на обновлива енергија</t>
  </si>
  <si>
    <t>Вкупно обновлива енергија</t>
  </si>
  <si>
    <t xml:space="preserve"> Вкупно потрошувачка на обновлива енергија</t>
  </si>
  <si>
    <t>* Претходни податоци</t>
  </si>
  <si>
    <t>Основни информации за документот</t>
  </si>
  <si>
    <t>Име на индикатор</t>
  </si>
  <si>
    <t>Број на индикатор</t>
  </si>
  <si>
    <t>Област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</si>
  <si>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</si>
  <si>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</si>
  <si>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</si>
  <si>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</si>
  <si>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</si>
  <si>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</si>
  <si>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</si>
  <si>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</si>
  <si>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Подготвено од</t>
  </si>
  <si>
    <t>Катерина Николовска</t>
  </si>
  <si>
    <t>Подготвено на</t>
  </si>
  <si>
    <t>Име на документот</t>
  </si>
  <si>
    <t>Ажурирано од</t>
  </si>
  <si>
    <t>Статус</t>
  </si>
  <si>
    <t>Завршено</t>
  </si>
  <si>
    <t>Последна промена</t>
  </si>
  <si>
    <t>Претходни верзии</t>
  </si>
  <si>
    <t>Извор на податоци</t>
  </si>
  <si>
    <t>Линк до основни документи:</t>
  </si>
  <si>
    <t>Содржина на документот</t>
  </si>
  <si>
    <t>Worksheet</t>
  </si>
  <si>
    <t>Вид</t>
  </si>
  <si>
    <t>Опис</t>
  </si>
  <si>
    <t>Енергија</t>
  </si>
  <si>
    <t>Energija 2008</t>
  </si>
  <si>
    <t>В1  - Energija 2008</t>
  </si>
  <si>
    <t>Потрошувачка на обновлива енергија</t>
  </si>
  <si>
    <t>МК НИ 030</t>
  </si>
  <si>
    <t>CSI 030 2016 MK</t>
  </si>
  <si>
    <t>В2 - CSI 030 2010 MK</t>
  </si>
  <si>
    <t>В3 - CSI 030 2012 MK</t>
  </si>
  <si>
    <t>В4 - CSI 030 2014 MK</t>
  </si>
  <si>
    <t>В5 - CSI 030 2014 MK</t>
  </si>
  <si>
    <t>G-4</t>
  </si>
  <si>
    <t>Вкупно потребна енергија</t>
  </si>
  <si>
    <t>Биогас</t>
  </si>
  <si>
    <t>Стојна Манева</t>
  </si>
  <si>
    <t>http://makstat.stat.gov.mk/PXWeb/pxweb/mk/MakStat/MakStat__Energija__EnergetBilansi/175_Ene_Mk_EnBilt_mk.px/?rxid=2db4da93-1a23-4450-a666-876e120a3db4</t>
  </si>
  <si>
    <t xml:space="preserve">Државен завод за статистика </t>
  </si>
  <si>
    <t>28.12.2017</t>
  </si>
  <si>
    <t>Индикаторот е збир од вкупно  обновлива енергија потрошена на национално ниво</t>
  </si>
  <si>
    <r>
      <t>Извор на податоци:</t>
    </r>
    <r>
      <rPr>
        <b/>
        <sz val="12"/>
        <rFont val="Calibri"/>
        <family val="2"/>
      </rPr>
      <t xml:space="preserve"> </t>
    </r>
    <r>
      <rPr>
        <sz val="11"/>
        <rFont val="Calibri"/>
        <family val="2"/>
      </rPr>
      <t>Државен завод за статистика</t>
    </r>
    <r>
      <rPr>
        <b/>
        <sz val="16"/>
        <rFont val="Calibri"/>
        <family val="2"/>
      </rPr>
      <t xml:space="preserve"> </t>
    </r>
  </si>
  <si>
    <r>
      <t>2000-</t>
    </r>
    <r>
      <rPr>
        <b/>
        <sz val="11"/>
        <rFont val="Calibri"/>
        <family val="2"/>
      </rPr>
      <t>2016</t>
    </r>
  </si>
  <si>
    <t>2020*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</si>
</sst>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ден.&quot;;\-#,##0\ &quot;ден.&quot;"/>
    <numFmt numFmtId="179" formatCode="#,##0\ &quot;ден.&quot;;[Red]\-#,##0\ &quot;ден.&quot;"/>
    <numFmt numFmtId="180" formatCode="#,##0.00\ &quot;ден.&quot;;\-#,##0.00\ &quot;ден.&quot;"/>
    <numFmt numFmtId="181" formatCode="#,##0.00\ &quot;ден.&quot;;[Red]\-#,##0.00\ &quot;ден.&quot;"/>
    <numFmt numFmtId="182" formatCode="_-* #,##0\ &quot;ден.&quot;_-;\-* #,##0\ &quot;ден.&quot;_-;_-* &quot;-&quot;\ &quot;ден.&quot;_-;_-@_-"/>
    <numFmt numFmtId="183" formatCode="_-* #,##0\ _д_е_н_._-;\-* #,##0\ _д_е_н_._-;_-* &quot;-&quot;\ _д_е_н_._-;_-@_-"/>
    <numFmt numFmtId="184" formatCode="_-* #,##0.00\ &quot;ден.&quot;_-;\-* #,##0.00\ &quot;ден.&quot;_-;_-* &quot;-&quot;??\ &quot;ден.&quot;_-;_-@_-"/>
    <numFmt numFmtId="185" formatCode="_-* #,##0.00\ _д_е_н_._-;\-* #,##0.00\ _д_е_н_._-;_-* &quot;-&quot;??\ _д_е_н_._-;_-@_-"/>
    <numFmt numFmtId="186" formatCode="0.0%"/>
    <numFmt numFmtId="187" formatCode="0.000%"/>
    <numFmt numFmtId="188" formatCode="0.000"/>
    <numFmt numFmtId="189" formatCode="0.0000%"/>
    <numFmt numFmtId="190" formatCode="0.000000"/>
    <numFmt numFmtId="191" formatCode="0.00000"/>
    <numFmt numFmtId="192" formatCode="0.0000"/>
    <numFmt numFmtId="193" formatCode="0.0"/>
    <numFmt numFmtId="194" formatCode="[$-409]dddd\,\ mmmm\ d\,\ yyyy"/>
    <numFmt numFmtId="195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0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8.45"/>
      <color indexed="8"/>
      <name val="Calibri"/>
      <family val="2"/>
    </font>
    <font>
      <sz val="6.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Border="0" applyAlignment="0">
      <protection/>
    </xf>
    <xf numFmtId="0" fontId="1" fillId="31" borderId="7" applyNumberFormat="0" applyFont="0" applyAlignment="0" applyProtection="0"/>
    <xf numFmtId="0" fontId="49" fillId="26" borderId="8" applyNumberFormat="0" applyAlignment="0" applyProtection="0"/>
    <xf numFmtId="9" fontId="1" fillId="0" borderId="0" applyFont="0" applyFill="0" applyBorder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86" fontId="8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6" fontId="3" fillId="0" borderId="13" xfId="6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justify"/>
    </xf>
    <xf numFmtId="187" fontId="8" fillId="0" borderId="13" xfId="0" applyNumberFormat="1" applyFont="1" applyFill="1" applyBorder="1" applyAlignment="1">
      <alignment horizontal="center" vertical="center" wrapText="1"/>
    </xf>
    <xf numFmtId="189" fontId="8" fillId="0" borderId="13" xfId="0" applyNumberFormat="1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4" fillId="32" borderId="14" xfId="62" applyFont="1" applyFill="1" applyBorder="1" applyAlignment="1">
      <alignment vertical="center"/>
      <protection/>
    </xf>
    <xf numFmtId="0" fontId="4" fillId="0" borderId="15" xfId="62" applyFont="1" applyBorder="1" applyAlignment="1" applyProtection="1">
      <alignment horizontal="left" vertical="center"/>
      <protection locked="0"/>
    </xf>
    <xf numFmtId="0" fontId="4" fillId="0" borderId="16" xfId="62" applyFont="1" applyBorder="1" applyAlignment="1">
      <alignment vertical="center"/>
      <protection/>
    </xf>
    <xf numFmtId="0" fontId="2" fillId="0" borderId="15" xfId="62" applyFont="1" applyBorder="1" applyAlignment="1" applyProtection="1">
      <alignment horizontal="left" vertical="center"/>
      <protection locked="0"/>
    </xf>
    <xf numFmtId="0" fontId="4" fillId="33" borderId="15" xfId="62" applyFont="1" applyFill="1" applyBorder="1" applyAlignment="1" applyProtection="1">
      <alignment horizontal="left" vertical="center"/>
      <protection locked="0"/>
    </xf>
    <xf numFmtId="0" fontId="4" fillId="0" borderId="17" xfId="62" applyFont="1" applyBorder="1" applyAlignment="1" applyProtection="1">
      <alignment horizontal="left" vertical="center"/>
      <protection locked="0"/>
    </xf>
    <xf numFmtId="0" fontId="4" fillId="32" borderId="18" xfId="62" applyFont="1" applyFill="1" applyBorder="1" applyAlignment="1">
      <alignment vertical="center"/>
      <protection/>
    </xf>
    <xf numFmtId="14" fontId="4" fillId="0" borderId="19" xfId="62" applyNumberFormat="1" applyFont="1" applyBorder="1" applyAlignment="1" applyProtection="1">
      <alignment horizontal="left" vertical="center"/>
      <protection locked="0"/>
    </xf>
    <xf numFmtId="0" fontId="4" fillId="0" borderId="20" xfId="62" applyFont="1" applyBorder="1" applyAlignment="1">
      <alignment vertical="center"/>
      <protection/>
    </xf>
    <xf numFmtId="0" fontId="4" fillId="32" borderId="21" xfId="62" applyFont="1" applyFill="1" applyBorder="1" applyAlignment="1">
      <alignment vertical="center"/>
      <protection/>
    </xf>
    <xf numFmtId="0" fontId="4" fillId="0" borderId="22" xfId="62" applyFont="1" applyBorder="1" applyAlignment="1" applyProtection="1">
      <alignment horizontal="left" vertical="center"/>
      <protection locked="0"/>
    </xf>
    <xf numFmtId="0" fontId="4" fillId="0" borderId="23" xfId="62" applyFont="1" applyBorder="1" applyAlignment="1">
      <alignment vertical="center"/>
      <protection/>
    </xf>
    <xf numFmtId="0" fontId="2" fillId="0" borderId="17" xfId="62" applyFont="1" applyBorder="1" applyAlignment="1" applyProtection="1">
      <alignment horizontal="left" vertical="center"/>
      <protection locked="0"/>
    </xf>
    <xf numFmtId="0" fontId="4" fillId="32" borderId="24" xfId="62" applyFont="1" applyFill="1" applyBorder="1" applyAlignment="1">
      <alignment vertical="center"/>
      <protection/>
    </xf>
    <xf numFmtId="0" fontId="4" fillId="0" borderId="25" xfId="62" applyFont="1" applyBorder="1" applyAlignment="1">
      <alignment vertical="center"/>
      <protection/>
    </xf>
    <xf numFmtId="0" fontId="4" fillId="32" borderId="26" xfId="62" applyFont="1" applyFill="1" applyBorder="1" applyAlignment="1">
      <alignment vertical="center"/>
      <protection/>
    </xf>
    <xf numFmtId="0" fontId="4" fillId="32" borderId="27" xfId="62" applyFont="1" applyFill="1" applyBorder="1" applyAlignment="1">
      <alignment vertical="center"/>
      <protection/>
    </xf>
    <xf numFmtId="0" fontId="4" fillId="32" borderId="28" xfId="62" applyFont="1" applyFill="1" applyBorder="1" applyAlignment="1">
      <alignment vertical="center"/>
      <protection/>
    </xf>
    <xf numFmtId="0" fontId="4" fillId="0" borderId="29" xfId="62" applyFont="1" applyFill="1" applyBorder="1" applyAlignment="1">
      <alignment vertical="center"/>
      <protection/>
    </xf>
    <xf numFmtId="0" fontId="4" fillId="0" borderId="30" xfId="62" applyFont="1" applyBorder="1" applyAlignment="1">
      <alignment vertical="center"/>
      <protection/>
    </xf>
    <xf numFmtId="0" fontId="4" fillId="0" borderId="14" xfId="62" applyFont="1" applyFill="1" applyBorder="1" applyAlignment="1">
      <alignment vertical="center"/>
      <protection/>
    </xf>
    <xf numFmtId="0" fontId="4" fillId="32" borderId="31" xfId="62" applyFont="1" applyFill="1" applyBorder="1" applyAlignment="1">
      <alignment vertical="center"/>
      <protection/>
    </xf>
    <xf numFmtId="0" fontId="4" fillId="32" borderId="32" xfId="62" applyFont="1" applyFill="1" applyBorder="1" applyAlignment="1" applyProtection="1">
      <alignment horizontal="left" vertical="center"/>
      <protection locked="0"/>
    </xf>
    <xf numFmtId="0" fontId="4" fillId="32" borderId="33" xfId="62" applyFont="1" applyFill="1" applyBorder="1" applyAlignment="1">
      <alignment vertical="center"/>
      <protection/>
    </xf>
    <xf numFmtId="0" fontId="4" fillId="0" borderId="29" xfId="62" applyFont="1" applyBorder="1" applyAlignment="1" applyProtection="1">
      <alignment horizontal="left" vertical="center"/>
      <protection locked="0"/>
    </xf>
    <xf numFmtId="0" fontId="4" fillId="0" borderId="30" xfId="62" applyFont="1" applyBorder="1" applyAlignment="1" applyProtection="1">
      <alignment horizontal="left" vertical="center"/>
      <protection locked="0"/>
    </xf>
    <xf numFmtId="0" fontId="4" fillId="0" borderId="34" xfId="62" applyFont="1" applyBorder="1" applyAlignment="1" applyProtection="1">
      <alignment horizontal="left" vertical="center"/>
      <protection locked="0"/>
    </xf>
    <xf numFmtId="0" fontId="4" fillId="0" borderId="35" xfId="62" applyFont="1" applyBorder="1" applyAlignment="1" applyProtection="1">
      <alignment horizontal="left" vertical="center"/>
      <protection locked="0"/>
    </xf>
    <xf numFmtId="0" fontId="4" fillId="0" borderId="13" xfId="62" applyFont="1" applyBorder="1" applyAlignment="1" applyProtection="1">
      <alignment horizontal="left" vertical="center"/>
      <protection locked="0"/>
    </xf>
    <xf numFmtId="14" fontId="52" fillId="0" borderId="15" xfId="62" applyNumberFormat="1" applyFont="1" applyBorder="1" applyAlignment="1" applyProtection="1">
      <alignment horizontal="left" vertical="center"/>
      <protection locked="0"/>
    </xf>
    <xf numFmtId="0" fontId="4" fillId="0" borderId="36" xfId="62" applyFont="1" applyFill="1" applyBorder="1" applyAlignment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 locked="0"/>
    </xf>
    <xf numFmtId="0" fontId="4" fillId="0" borderId="37" xfId="62" applyFont="1" applyBorder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12" fillId="0" borderId="17" xfId="53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6" fontId="4" fillId="0" borderId="0" xfId="0" applyNumberFormat="1" applyFont="1" applyFill="1" applyAlignment="1">
      <alignment/>
    </xf>
    <xf numFmtId="0" fontId="4" fillId="0" borderId="0" xfId="58" applyFont="1" applyFill="1" applyAlignment="1" applyProtection="1">
      <alignment/>
      <protection/>
    </xf>
    <xf numFmtId="0" fontId="4" fillId="0" borderId="10" xfId="39" applyFont="1" applyFill="1" applyBorder="1" applyAlignment="1">
      <alignment horizontal="left" vertical="center" wrapText="1"/>
    </xf>
    <xf numFmtId="0" fontId="4" fillId="0" borderId="13" xfId="39" applyFont="1" applyFill="1" applyBorder="1" applyAlignment="1">
      <alignment horizontal="center" vertical="center" wrapText="1"/>
    </xf>
    <xf numFmtId="0" fontId="4" fillId="0" borderId="11" xfId="39" applyFont="1" applyFill="1" applyBorder="1" applyAlignment="1">
      <alignment horizontal="center" vertical="center" wrapText="1"/>
    </xf>
    <xf numFmtId="188" fontId="4" fillId="0" borderId="13" xfId="3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/>
    </xf>
    <xf numFmtId="14" fontId="4" fillId="0" borderId="38" xfId="62" applyNumberFormat="1" applyFont="1" applyBorder="1" applyAlignment="1" applyProtection="1">
      <alignment horizontal="left" vertical="center"/>
      <protection locked="0"/>
    </xf>
    <xf numFmtId="0" fontId="4" fillId="0" borderId="30" xfId="62" applyFont="1" applyBorder="1" applyAlignment="1" applyProtection="1">
      <alignment horizontal="left" vertical="center" wrapText="1"/>
      <protection locked="0"/>
    </xf>
    <xf numFmtId="188" fontId="8" fillId="0" borderId="13" xfId="0" applyNumberFormat="1" applyFont="1" applyFill="1" applyBorder="1" applyAlignment="1">
      <alignment horizontal="center" vertical="center" wrapText="1"/>
    </xf>
    <xf numFmtId="0" fontId="4" fillId="0" borderId="12" xfId="39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4" fillId="0" borderId="13" xfId="39" applyNumberFormat="1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2" fillId="0" borderId="13" xfId="39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86" fontId="53" fillId="0" borderId="13" xfId="0" applyNumberFormat="1" applyFont="1" applyFill="1" applyBorder="1" applyAlignment="1">
      <alignment horizontal="center" vertical="center" wrapText="1"/>
    </xf>
    <xf numFmtId="188" fontId="52" fillId="0" borderId="13" xfId="39" applyNumberFormat="1" applyFont="1" applyFill="1" applyBorder="1" applyAlignment="1">
      <alignment horizontal="center" vertical="center" wrapText="1"/>
    </xf>
    <xf numFmtId="187" fontId="53" fillId="0" borderId="13" xfId="0" applyNumberFormat="1" applyFont="1" applyFill="1" applyBorder="1" applyAlignment="1">
      <alignment horizontal="center" vertical="center" wrapText="1"/>
    </xf>
    <xf numFmtId="0" fontId="4" fillId="34" borderId="39" xfId="62" applyFont="1" applyFill="1" applyBorder="1" applyAlignment="1">
      <alignment horizontal="left" vertical="center"/>
      <protection/>
    </xf>
    <xf numFmtId="0" fontId="4" fillId="34" borderId="40" xfId="62" applyFont="1" applyFill="1" applyBorder="1" applyAlignment="1">
      <alignment vertical="center"/>
      <protection/>
    </xf>
    <xf numFmtId="0" fontId="4" fillId="34" borderId="12" xfId="62" applyFont="1" applyFill="1" applyBorder="1" applyAlignment="1">
      <alignment vertical="center"/>
      <protection/>
    </xf>
    <xf numFmtId="0" fontId="6" fillId="0" borderId="0" xfId="0" applyFont="1" applyFill="1" applyAlignment="1">
      <alignment horizontal="left" vertical="center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188" fontId="4" fillId="0" borderId="12" xfId="39" applyNumberFormat="1" applyFont="1" applyFill="1" applyBorder="1" applyAlignment="1">
      <alignment horizontal="center" vertical="center" wrapText="1"/>
    </xf>
    <xf numFmtId="188" fontId="52" fillId="0" borderId="12" xfId="39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/>
    </xf>
    <xf numFmtId="188" fontId="3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Standard 2 2" xfId="62"/>
    <cellStyle name="Title" xfId="63"/>
    <cellStyle name="Total" xfId="64"/>
    <cellStyle name="Warning Text" xfId="65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6"/>
          <c:w val="0.98575"/>
          <c:h val="0.914"/>
        </c:manualLayout>
      </c:layout>
      <c:areaChart>
        <c:grouping val="stacked"/>
        <c:varyColors val="0"/>
        <c:ser>
          <c:idx val="1"/>
          <c:order val="0"/>
          <c:tx>
            <c:strRef>
              <c:f>'G-4'!$B$7</c:f>
              <c:strCache>
                <c:ptCount val="1"/>
                <c:pt idx="0">
                  <c:v>Хидро електрична енергија</c:v>
                </c:pt>
              </c:strCache>
            </c:strRef>
          </c:tx>
          <c:spPr>
            <a:gradFill rotWithShape="1">
              <a:gsLst>
                <a:gs pos="0">
                  <a:srgbClr val="DAFDA7"/>
                </a:gs>
                <a:gs pos="35001">
                  <a:srgbClr val="E4FDC2"/>
                </a:gs>
                <a:gs pos="100000">
                  <a:srgbClr val="F5FFE6"/>
                </a:gs>
              </a:gsLst>
              <a:lin ang="5400000" scaled="1"/>
            </a:gradFill>
            <a:ln w="3175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'G-4'!$D$3:$X$3</c:f>
              <c:strCache/>
            </c:strRef>
          </c:cat>
          <c:val>
            <c:numRef>
              <c:f>'G-4'!$D$7:$X$7</c:f>
              <c:numCache/>
            </c:numRef>
          </c:val>
        </c:ser>
        <c:ser>
          <c:idx val="0"/>
          <c:order val="1"/>
          <c:tx>
            <c:strRef>
              <c:f>'G-4'!$B$9</c:f>
              <c:strCache>
                <c:ptCount val="1"/>
                <c:pt idx="0">
                  <c:v>Биомаса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'G-4'!$D$3:$X$3</c:f>
              <c:strCache/>
            </c:strRef>
          </c:cat>
          <c:val>
            <c:numRef>
              <c:f>'G-4'!$D$9:$X$9</c:f>
              <c:numCache/>
            </c:numRef>
          </c:val>
        </c:ser>
        <c:ser>
          <c:idx val="2"/>
          <c:order val="2"/>
          <c:tx>
            <c:strRef>
              <c:f>'G-4'!$B$11</c:f>
              <c:strCache>
                <c:ptCount val="1"/>
                <c:pt idx="0">
                  <c:v>Биодизел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'G-4'!$D$3:$X$3</c:f>
              <c:strCache/>
            </c:strRef>
          </c:cat>
          <c:val>
            <c:numRef>
              <c:f>'G-4'!$D$11:$X$11</c:f>
              <c:numCache/>
            </c:numRef>
          </c:val>
        </c:ser>
        <c:ser>
          <c:idx val="3"/>
          <c:order val="3"/>
          <c:tx>
            <c:strRef>
              <c:f>'G-4'!$B$13</c:f>
              <c:strCache>
                <c:ptCount val="1"/>
                <c:pt idx="0">
                  <c:v>Енергија на ветрот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'G-4'!$D$3:$X$3</c:f>
              <c:strCache/>
            </c:strRef>
          </c:cat>
          <c:val>
            <c:numRef>
              <c:f>'G-4'!$D$13:$X$13</c:f>
              <c:numCache/>
            </c:numRef>
          </c:val>
        </c:ser>
        <c:ser>
          <c:idx val="4"/>
          <c:order val="4"/>
          <c:tx>
            <c:strRef>
              <c:f>'G-4'!$B$15</c:f>
              <c:strCache>
                <c:ptCount val="1"/>
                <c:pt idx="0">
                  <c:v>Соларна енергија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'G-4'!$D$3:$X$3</c:f>
              <c:strCache/>
            </c:strRef>
          </c:cat>
          <c:val>
            <c:numRef>
              <c:f>'G-4'!$D$15:$X$15</c:f>
              <c:numCache/>
            </c:numRef>
          </c:val>
        </c:ser>
        <c:ser>
          <c:idx val="5"/>
          <c:order val="5"/>
          <c:tx>
            <c:strRef>
              <c:f>'G-4'!$B$17</c:f>
              <c:strCache>
                <c:ptCount val="1"/>
                <c:pt idx="0">
                  <c:v>Геотермална енергија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'G-4'!$D$3:$X$3</c:f>
              <c:strCache/>
            </c:strRef>
          </c:cat>
          <c:val>
            <c:numRef>
              <c:f>'G-4'!$D$17:$X$17</c:f>
              <c:numCache/>
            </c:numRef>
          </c:val>
        </c:ser>
        <c:ser>
          <c:idx val="6"/>
          <c:order val="6"/>
          <c:tx>
            <c:strRef>
              <c:f>'G-4'!$B$19</c:f>
              <c:strCache>
                <c:ptCount val="1"/>
                <c:pt idx="0">
                  <c:v>Биогас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'G-4'!$D$3:$X$3</c:f>
              <c:strCache/>
            </c:strRef>
          </c:cat>
          <c:val>
            <c:numRef>
              <c:f>'G-4'!$D$19:$X$19</c:f>
              <c:numCache/>
            </c:numRef>
          </c:val>
        </c:ser>
        <c:axId val="21865060"/>
        <c:axId val="62567813"/>
      </c:area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62567813"/>
        <c:crosses val="autoZero"/>
        <c:auto val="1"/>
        <c:lblOffset val="100"/>
        <c:tickLblSkip val="2"/>
        <c:noMultiLvlLbl val="0"/>
      </c:catAx>
      <c:valAx>
        <c:axId val="625678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1865060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75"/>
          <c:y val="0.93975"/>
          <c:w val="0.91675"/>
          <c:h val="0.0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-0.004"/>
          <c:w val="0.94075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'G-4'!$B$4</c:f>
              <c:strCache>
                <c:ptCount val="1"/>
                <c:pt idx="0">
                  <c:v>Вкупно потребна енергија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'G-4'!$D$3:$X$3</c:f>
              <c:strCache/>
            </c:strRef>
          </c:cat>
          <c:val>
            <c:numRef>
              <c:f>'G-4'!$D$4:$X$4</c:f>
              <c:numCache/>
            </c:numRef>
          </c:val>
          <c:smooth val="0"/>
        </c:ser>
        <c:ser>
          <c:idx val="1"/>
          <c:order val="1"/>
          <c:tx>
            <c:strRef>
              <c:f>'G-4'!$B$21</c:f>
              <c:strCache>
                <c:ptCount val="1"/>
                <c:pt idx="0">
                  <c:v> Вкупно потрошувачка на обновлива енергија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'G-4'!$D$3:$X$3</c:f>
              <c:strCache/>
            </c:strRef>
          </c:cat>
          <c:val>
            <c:numRef>
              <c:f>'G-4'!$D$21:$X$21</c:f>
              <c:numCache/>
            </c:numRef>
          </c:val>
          <c:smooth val="0"/>
        </c:ser>
        <c:marker val="1"/>
        <c:axId val="26239406"/>
        <c:axId val="34828063"/>
      </c:lineChart>
      <c:catAx>
        <c:axId val="262394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4828063"/>
        <c:crosses val="autoZero"/>
        <c:auto val="1"/>
        <c:lblOffset val="100"/>
        <c:tickLblSkip val="1"/>
        <c:noMultiLvlLbl val="0"/>
      </c:catAx>
      <c:valAx>
        <c:axId val="34828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ktoe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2394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225"/>
          <c:y val="0.9365"/>
          <c:w val="0.88125"/>
          <c:h val="0.05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5"/>
          <c:y val="0.073"/>
          <c:w val="0.44925"/>
          <c:h val="0.8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29ACA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CD7371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DDB6B5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CDDBB8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'G-4'!$D$3:$X$3</c:f>
              <c:strCache/>
            </c:strRef>
          </c:cat>
          <c:val>
            <c:numRef>
              <c:f>'G-4'!$D$22:$X$22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704850</xdr:colOff>
      <xdr:row>2</xdr:row>
      <xdr:rowOff>85725</xdr:rowOff>
    </xdr:from>
    <xdr:to>
      <xdr:col>33</xdr:col>
      <xdr:colOff>723900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26908125" y="504825"/>
        <a:ext cx="687705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219075</xdr:colOff>
      <xdr:row>24</xdr:row>
      <xdr:rowOff>47625</xdr:rowOff>
    </xdr:from>
    <xdr:to>
      <xdr:col>33</xdr:col>
      <xdr:colOff>228600</xdr:colOff>
      <xdr:row>44</xdr:row>
      <xdr:rowOff>95250</xdr:rowOff>
    </xdr:to>
    <xdr:graphicFrame>
      <xdr:nvGraphicFramePr>
        <xdr:cNvPr id="2" name="Chart 2"/>
        <xdr:cNvGraphicFramePr/>
      </xdr:nvGraphicFramePr>
      <xdr:xfrm>
        <a:off x="25060275" y="4848225"/>
        <a:ext cx="82296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1466850</xdr:colOff>
      <xdr:row>29</xdr:row>
      <xdr:rowOff>114300</xdr:rowOff>
    </xdr:from>
    <xdr:to>
      <xdr:col>1</xdr:col>
      <xdr:colOff>10096500</xdr:colOff>
      <xdr:row>55</xdr:row>
      <xdr:rowOff>161925</xdr:rowOff>
    </xdr:to>
    <xdr:graphicFrame>
      <xdr:nvGraphicFramePr>
        <xdr:cNvPr id="3" name="Chart 3"/>
        <xdr:cNvGraphicFramePr/>
      </xdr:nvGraphicFramePr>
      <xdr:xfrm>
        <a:off x="1847850" y="5857875"/>
        <a:ext cx="8629650" cy="500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kstat.stat.gov.mk/PXWeb/pxweb/mk/MakStat/MakStat__Energija__EnergetBilansi/175_Ene_Mk_EnBilt_mk.px/?rxid=2db4da93-1a23-4450-a666-876e120a3db4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zoomScalePageLayoutView="0" workbookViewId="0" topLeftCell="A4">
      <selection activeCell="B35" sqref="B35"/>
    </sheetView>
  </sheetViews>
  <sheetFormatPr defaultColWidth="9.28125" defaultRowHeight="15"/>
  <cols>
    <col min="1" max="1" width="9.28125" style="18" customWidth="1"/>
    <col min="2" max="2" width="37.57421875" style="18" customWidth="1"/>
    <col min="3" max="3" width="41.7109375" style="18" customWidth="1"/>
    <col min="4" max="4" width="44.28125" style="18" customWidth="1"/>
    <col min="5" max="5" width="9.28125" style="18" customWidth="1"/>
    <col min="6" max="6" width="34.57421875" style="18" customWidth="1"/>
    <col min="7" max="16384" width="9.28125" style="18" customWidth="1"/>
  </cols>
  <sheetData>
    <row r="1" ht="15" thickBot="1"/>
    <row r="2" spans="2:4" ht="15" thickBot="1">
      <c r="B2" s="76" t="s">
        <v>14</v>
      </c>
      <c r="C2" s="77"/>
      <c r="D2" s="78"/>
    </row>
    <row r="3" spans="2:4" ht="14.25">
      <c r="B3" s="19" t="s">
        <v>15</v>
      </c>
      <c r="C3" s="20" t="s">
        <v>44</v>
      </c>
      <c r="D3" s="21"/>
    </row>
    <row r="4" spans="2:4" ht="14.25">
      <c r="B4" s="19" t="s">
        <v>16</v>
      </c>
      <c r="C4" s="20" t="s">
        <v>45</v>
      </c>
      <c r="D4" s="21"/>
    </row>
    <row r="5" spans="2:4" ht="14.25">
      <c r="B5" s="19" t="s">
        <v>17</v>
      </c>
      <c r="C5" s="20" t="s">
        <v>41</v>
      </c>
      <c r="D5" s="21"/>
    </row>
    <row r="6" spans="2:4" ht="14.25">
      <c r="B6" s="19" t="s">
        <v>18</v>
      </c>
      <c r="C6" s="48"/>
      <c r="D6" s="21"/>
    </row>
    <row r="7" spans="2:4" ht="14.25">
      <c r="B7" s="19" t="s">
        <v>19</v>
      </c>
      <c r="C7" s="20" t="s">
        <v>20</v>
      </c>
      <c r="D7" s="21"/>
    </row>
    <row r="8" spans="2:4" ht="14.25">
      <c r="B8" s="19" t="s">
        <v>21</v>
      </c>
      <c r="C8" s="22" t="s">
        <v>60</v>
      </c>
      <c r="D8" s="21"/>
    </row>
    <row r="9" spans="2:4" ht="15" thickBot="1">
      <c r="B9" s="19" t="s">
        <v>22</v>
      </c>
      <c r="C9" s="23" t="s">
        <v>23</v>
      </c>
      <c r="D9" s="21"/>
    </row>
    <row r="10" spans="2:4" ht="15" thickBot="1">
      <c r="B10" s="76" t="s">
        <v>24</v>
      </c>
      <c r="C10" s="77"/>
      <c r="D10" s="78"/>
    </row>
    <row r="11" spans="2:4" ht="14.25">
      <c r="B11" s="19" t="s">
        <v>25</v>
      </c>
      <c r="C11" s="24" t="s">
        <v>42</v>
      </c>
      <c r="D11" s="21"/>
    </row>
    <row r="12" spans="2:4" ht="14.25">
      <c r="B12" s="19" t="s">
        <v>26</v>
      </c>
      <c r="C12" s="24" t="s">
        <v>27</v>
      </c>
      <c r="D12" s="21"/>
    </row>
    <row r="13" spans="2:4" ht="14.25">
      <c r="B13" s="25" t="s">
        <v>28</v>
      </c>
      <c r="C13" s="26">
        <v>39702</v>
      </c>
      <c r="D13" s="27"/>
    </row>
    <row r="14" spans="2:4" ht="14.25">
      <c r="B14" s="28" t="s">
        <v>29</v>
      </c>
      <c r="C14" s="29" t="s">
        <v>46</v>
      </c>
      <c r="D14" s="30"/>
    </row>
    <row r="15" spans="2:4" ht="14.25">
      <c r="B15" s="19" t="s">
        <v>30</v>
      </c>
      <c r="C15" s="24" t="s">
        <v>54</v>
      </c>
      <c r="D15" s="21"/>
    </row>
    <row r="16" spans="2:4" ht="14.25">
      <c r="B16" s="19" t="s">
        <v>31</v>
      </c>
      <c r="C16" s="31" t="s">
        <v>32</v>
      </c>
      <c r="D16" s="21"/>
    </row>
    <row r="17" spans="2:4" ht="14.25">
      <c r="B17" s="32" t="s">
        <v>33</v>
      </c>
      <c r="C17" s="63" t="s">
        <v>57</v>
      </c>
      <c r="D17" s="33"/>
    </row>
    <row r="18" spans="2:4" ht="14.25">
      <c r="B18" s="34" t="s">
        <v>34</v>
      </c>
      <c r="C18" s="35" t="s">
        <v>18</v>
      </c>
      <c r="D18" s="36"/>
    </row>
    <row r="19" spans="2:4" ht="14.25">
      <c r="B19" s="37" t="s">
        <v>43</v>
      </c>
      <c r="C19" s="24">
        <v>2008</v>
      </c>
      <c r="D19" s="38"/>
    </row>
    <row r="20" spans="2:4" ht="14.25">
      <c r="B20" s="39" t="s">
        <v>47</v>
      </c>
      <c r="C20" s="24">
        <v>2010</v>
      </c>
      <c r="D20" s="21"/>
    </row>
    <row r="21" spans="2:4" ht="14.25">
      <c r="B21" s="39" t="s">
        <v>48</v>
      </c>
      <c r="C21" s="24">
        <v>2012</v>
      </c>
      <c r="D21" s="21"/>
    </row>
    <row r="22" spans="2:4" ht="14.25">
      <c r="B22" s="39" t="s">
        <v>49</v>
      </c>
      <c r="C22" s="24">
        <v>2014</v>
      </c>
      <c r="D22" s="21"/>
    </row>
    <row r="23" spans="2:4" ht="15" thickBot="1">
      <c r="B23" s="49" t="s">
        <v>50</v>
      </c>
      <c r="C23" s="50">
        <v>2016</v>
      </c>
      <c r="D23" s="51"/>
    </row>
    <row r="24" spans="2:4" ht="15" thickBot="1">
      <c r="B24" s="76" t="s">
        <v>35</v>
      </c>
      <c r="C24" s="77"/>
      <c r="D24" s="78"/>
    </row>
    <row r="25" spans="2:4" ht="14.25">
      <c r="B25" s="19" t="s">
        <v>35</v>
      </c>
      <c r="C25" s="24" t="s">
        <v>56</v>
      </c>
      <c r="D25" s="21"/>
    </row>
    <row r="26" spans="2:4" ht="40.5" customHeight="1" thickBot="1">
      <c r="B26" s="19" t="s">
        <v>36</v>
      </c>
      <c r="C26" s="53" t="s">
        <v>55</v>
      </c>
      <c r="D26" s="21"/>
    </row>
    <row r="27" spans="2:4" ht="15" thickBot="1">
      <c r="B27" s="76" t="s">
        <v>37</v>
      </c>
      <c r="C27" s="77"/>
      <c r="D27" s="78"/>
    </row>
    <row r="28" spans="2:4" ht="14.25">
      <c r="B28" s="40" t="s">
        <v>38</v>
      </c>
      <c r="C28" s="41" t="s">
        <v>39</v>
      </c>
      <c r="D28" s="42" t="s">
        <v>40</v>
      </c>
    </row>
    <row r="29" spans="2:4" ht="28.5">
      <c r="B29" s="43" t="s">
        <v>51</v>
      </c>
      <c r="C29" s="24" t="s">
        <v>44</v>
      </c>
      <c r="D29" s="64" t="s">
        <v>58</v>
      </c>
    </row>
    <row r="30" spans="2:4" ht="14.25">
      <c r="B30" s="43"/>
      <c r="C30" s="24"/>
      <c r="D30" s="44"/>
    </row>
    <row r="31" spans="2:4" ht="15" thickBot="1">
      <c r="B31" s="45"/>
      <c r="C31" s="46"/>
      <c r="D31" s="47"/>
    </row>
  </sheetData>
  <sheetProtection/>
  <mergeCells count="4">
    <mergeCell ref="B2:D2"/>
    <mergeCell ref="B10:D10"/>
    <mergeCell ref="B24:D24"/>
    <mergeCell ref="B27:D27"/>
  </mergeCells>
  <dataValidations count="1">
    <dataValidation type="list" allowBlank="1" showInputMessage="1" showErrorMessage="1" sqref="D16">
      <formula1>#N/A</formula1>
    </dataValidation>
  </dataValidations>
  <hyperlinks>
    <hyperlink ref="C26" r:id="rId1" display="http://makstat.stat.gov.mk/PXWeb/pxweb/mk/MakStat/MakStat__Energija__EnergetBilansi/175_Ene_Mk_EnBilt_mk.px/?rxid=2db4da93-1a23-4450-a666-876e120a3db4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80" zoomScaleNormal="80" zoomScalePageLayoutView="0" workbookViewId="0" topLeftCell="A1">
      <pane xSplit="2" topLeftCell="R1" activePane="topRight" state="frozen"/>
      <selection pane="topLeft" activeCell="A4" sqref="A4"/>
      <selection pane="topRight" activeCell="B27" sqref="B27"/>
    </sheetView>
  </sheetViews>
  <sheetFormatPr defaultColWidth="11.421875" defaultRowHeight="15"/>
  <cols>
    <col min="1" max="1" width="5.7109375" style="54" customWidth="1"/>
    <col min="2" max="2" width="183.57421875" style="54" customWidth="1"/>
    <col min="3" max="3" width="11.7109375" style="54" customWidth="1"/>
    <col min="4" max="13" width="9.00390625" style="54" customWidth="1"/>
    <col min="14" max="14" width="9.57421875" style="54" bestFit="1" customWidth="1"/>
    <col min="15" max="23" width="9.00390625" style="54" customWidth="1"/>
    <col min="24" max="16384" width="11.421875" style="54" customWidth="1"/>
  </cols>
  <sheetData>
    <row r="1" spans="2:17" ht="18">
      <c r="B1" s="79" t="s">
        <v>10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ht="15" thickBot="1">
      <c r="B2" s="6"/>
    </row>
    <row r="3" spans="1:24" ht="15.75" thickBot="1">
      <c r="A3" s="7"/>
      <c r="B3" s="8"/>
      <c r="C3" s="9" t="s">
        <v>2</v>
      </c>
      <c r="D3" s="9">
        <v>2000</v>
      </c>
      <c r="E3" s="9">
        <v>2001</v>
      </c>
      <c r="F3" s="9">
        <v>2002</v>
      </c>
      <c r="G3" s="9">
        <v>2003</v>
      </c>
      <c r="H3" s="9">
        <v>2004</v>
      </c>
      <c r="I3" s="9">
        <v>2005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  <c r="T3" s="9">
        <v>2016</v>
      </c>
      <c r="U3" s="9">
        <v>2017</v>
      </c>
      <c r="V3" s="70">
        <v>2018</v>
      </c>
      <c r="W3" s="70">
        <v>2019</v>
      </c>
      <c r="X3" s="70" t="s">
        <v>61</v>
      </c>
    </row>
    <row r="4" spans="1:24" ht="15.75" thickBot="1">
      <c r="A4" s="1">
        <v>1</v>
      </c>
      <c r="B4" s="58" t="s">
        <v>52</v>
      </c>
      <c r="C4" s="10" t="s">
        <v>1</v>
      </c>
      <c r="D4" s="10">
        <v>2764.97209188</v>
      </c>
      <c r="E4" s="10">
        <v>2677.41380328</v>
      </c>
      <c r="F4" s="10">
        <v>2891.8549376399997</v>
      </c>
      <c r="G4" s="10">
        <v>2740.08781848</v>
      </c>
      <c r="H4" s="10">
        <v>2748.57083028</v>
      </c>
      <c r="I4" s="59">
        <v>2915.2125204039407</v>
      </c>
      <c r="J4" s="59">
        <v>2965.781163345093</v>
      </c>
      <c r="K4" s="59">
        <v>3084.3099208915405</v>
      </c>
      <c r="L4" s="59">
        <v>3041.4131916296465</v>
      </c>
      <c r="M4" s="59">
        <v>2810.1819756637806</v>
      </c>
      <c r="N4" s="69">
        <v>2869.7607321435016</v>
      </c>
      <c r="O4" s="59">
        <v>3139.7587032855163</v>
      </c>
      <c r="P4" s="59">
        <v>2999.38836077443</v>
      </c>
      <c r="Q4" s="59">
        <v>2781.9061631797495</v>
      </c>
      <c r="R4" s="59">
        <v>2700.5077846109125</v>
      </c>
      <c r="S4" s="59">
        <v>2678.17</v>
      </c>
      <c r="T4" s="59">
        <v>2692.022</v>
      </c>
      <c r="U4" s="59">
        <v>2734.945</v>
      </c>
      <c r="V4" s="71">
        <v>2601.8039006266326</v>
      </c>
      <c r="W4" s="71">
        <v>2832.969</v>
      </c>
      <c r="X4" s="7">
        <v>2583.029</v>
      </c>
    </row>
    <row r="5" spans="1:23" ht="15.75" thickBot="1">
      <c r="A5" s="1"/>
      <c r="B5" s="82" t="s">
        <v>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V5" s="72"/>
      <c r="W5" s="72"/>
    </row>
    <row r="6" spans="1:24" ht="15.75" thickBot="1">
      <c r="A6" s="2">
        <v>2</v>
      </c>
      <c r="B6" s="11" t="s">
        <v>4</v>
      </c>
      <c r="C6" s="10" t="s">
        <v>1</v>
      </c>
      <c r="D6" s="10">
        <v>100.58652408</v>
      </c>
      <c r="E6" s="10">
        <v>53.826379679999995</v>
      </c>
      <c r="F6" s="10">
        <v>65.09917248</v>
      </c>
      <c r="G6" s="10">
        <v>118.11656939999999</v>
      </c>
      <c r="H6" s="10">
        <v>127.40374019999999</v>
      </c>
      <c r="I6" s="59">
        <v>128.245</v>
      </c>
      <c r="J6" s="59">
        <v>141.811895263536</v>
      </c>
      <c r="K6" s="59">
        <v>86.830354292544</v>
      </c>
      <c r="L6" s="59">
        <v>72.220994067024</v>
      </c>
      <c r="M6" s="59">
        <v>109.209</v>
      </c>
      <c r="N6" s="69">
        <v>209.028706751088</v>
      </c>
      <c r="O6" s="59">
        <v>123.20246411452801</v>
      </c>
      <c r="P6" s="59">
        <v>89.473</v>
      </c>
      <c r="Q6" s="59">
        <v>136.17</v>
      </c>
      <c r="R6" s="59">
        <v>103.733361304416</v>
      </c>
      <c r="S6" s="60">
        <v>160.346858094</v>
      </c>
      <c r="T6" s="66">
        <v>163.110857300352</v>
      </c>
      <c r="U6" s="84">
        <v>95.44838</v>
      </c>
      <c r="V6" s="85">
        <v>154.000177</v>
      </c>
      <c r="W6" s="85">
        <v>100.038635</v>
      </c>
      <c r="X6" s="86">
        <v>109.79351</v>
      </c>
    </row>
    <row r="7" spans="1:24" ht="15.75" thickBot="1">
      <c r="A7" s="2">
        <v>3</v>
      </c>
      <c r="B7" s="11" t="s">
        <v>4</v>
      </c>
      <c r="C7" s="10" t="s">
        <v>0</v>
      </c>
      <c r="D7" s="12">
        <f aca="true" t="shared" si="0" ref="D7:Q7">IF(D6="","n/a",D6/D$4)</f>
        <v>0.03637885690614973</v>
      </c>
      <c r="E7" s="12">
        <f t="shared" si="0"/>
        <v>0.020103870240027633</v>
      </c>
      <c r="F7" s="12">
        <f t="shared" si="0"/>
        <v>0.02251121646272011</v>
      </c>
      <c r="G7" s="12">
        <f t="shared" si="0"/>
        <v>0.043106855409299406</v>
      </c>
      <c r="H7" s="12">
        <f t="shared" si="0"/>
        <v>0.04635272222074089</v>
      </c>
      <c r="I7" s="12">
        <f t="shared" si="0"/>
        <v>0.04399164695623288</v>
      </c>
      <c r="J7" s="12">
        <f t="shared" si="0"/>
        <v>0.04781603478241359</v>
      </c>
      <c r="K7" s="12">
        <f t="shared" si="0"/>
        <v>0.02815227928438693</v>
      </c>
      <c r="L7" s="12">
        <f t="shared" si="0"/>
        <v>0.023745867304641573</v>
      </c>
      <c r="M7" s="12">
        <f t="shared" si="0"/>
        <v>0.038861896114113476</v>
      </c>
      <c r="N7" s="12">
        <f t="shared" si="0"/>
        <v>0.07283837443651925</v>
      </c>
      <c r="O7" s="12">
        <f t="shared" si="0"/>
        <v>0.03923946893931884</v>
      </c>
      <c r="P7" s="12">
        <f t="shared" si="0"/>
        <v>0.02983041515067373</v>
      </c>
      <c r="Q7" s="12">
        <f t="shared" si="0"/>
        <v>0.04894845189327169</v>
      </c>
      <c r="R7" s="12">
        <f aca="true" t="shared" si="1" ref="R7:X7">IF(R6="","n/a",R6/R$4)</f>
        <v>0.03841253926226391</v>
      </c>
      <c r="S7" s="12">
        <f t="shared" si="1"/>
        <v>0.05987179980882468</v>
      </c>
      <c r="T7" s="12">
        <f t="shared" si="1"/>
        <v>0.060590462225179435</v>
      </c>
      <c r="U7" s="12">
        <f t="shared" si="1"/>
        <v>0.03489956105150195</v>
      </c>
      <c r="V7" s="73">
        <f t="shared" si="1"/>
        <v>0.05918977097501844</v>
      </c>
      <c r="W7" s="73">
        <f t="shared" si="1"/>
        <v>0.035312294275016774</v>
      </c>
      <c r="X7" s="73">
        <f t="shared" si="1"/>
        <v>0.04250572099655095</v>
      </c>
    </row>
    <row r="8" spans="1:24" ht="15.75" thickBot="1">
      <c r="A8" s="2">
        <v>4</v>
      </c>
      <c r="B8" s="11" t="s">
        <v>5</v>
      </c>
      <c r="C8" s="10" t="s">
        <v>1</v>
      </c>
      <c r="D8" s="10">
        <v>212.47955951999998</v>
      </c>
      <c r="E8" s="10">
        <v>148.66295796</v>
      </c>
      <c r="F8" s="10">
        <v>146.91381959999998</v>
      </c>
      <c r="G8" s="10">
        <v>170.9979936</v>
      </c>
      <c r="H8" s="10">
        <v>170.85211067999998</v>
      </c>
      <c r="I8" s="59">
        <v>206.45700000000002</v>
      </c>
      <c r="J8" s="59">
        <v>206.861</v>
      </c>
      <c r="K8" s="59">
        <v>192</v>
      </c>
      <c r="L8" s="61">
        <v>191.687</v>
      </c>
      <c r="M8" s="61">
        <v>195.91400000000002</v>
      </c>
      <c r="N8" s="69">
        <v>192.981</v>
      </c>
      <c r="O8" s="61">
        <v>208.31799999999998</v>
      </c>
      <c r="P8" s="61">
        <v>226.88299999999998</v>
      </c>
      <c r="Q8" s="61">
        <v>222.701</v>
      </c>
      <c r="R8" s="61">
        <v>235.03</v>
      </c>
      <c r="S8" s="61">
        <v>228.43313</v>
      </c>
      <c r="T8" s="61">
        <v>194.09763600000002</v>
      </c>
      <c r="U8" s="61">
        <v>226.694941</v>
      </c>
      <c r="V8" s="74">
        <v>193.64935758919952</v>
      </c>
      <c r="W8" s="74">
        <v>202.760087</v>
      </c>
      <c r="X8" s="86">
        <v>217.296739</v>
      </c>
    </row>
    <row r="9" spans="1:24" ht="15.75" thickBot="1">
      <c r="A9" s="2">
        <v>5</v>
      </c>
      <c r="B9" s="11" t="s">
        <v>5</v>
      </c>
      <c r="C9" s="10" t="s">
        <v>0</v>
      </c>
      <c r="D9" s="12">
        <f aca="true" t="shared" si="2" ref="D9:Q9">IF(D8="","n/a",D8/D$4)</f>
        <v>0.07684690928490631</v>
      </c>
      <c r="E9" s="12">
        <f t="shared" si="2"/>
        <v>0.055524834367357986</v>
      </c>
      <c r="F9" s="12">
        <f t="shared" si="2"/>
        <v>0.050802624186915196</v>
      </c>
      <c r="G9" s="12">
        <f t="shared" si="2"/>
        <v>0.06240602671444931</v>
      </c>
      <c r="H9" s="12">
        <f t="shared" si="2"/>
        <v>0.06216034485914816</v>
      </c>
      <c r="I9" s="12">
        <f t="shared" si="2"/>
        <v>0.07082056575806443</v>
      </c>
      <c r="J9" s="12">
        <f t="shared" si="2"/>
        <v>0.06974924601877311</v>
      </c>
      <c r="K9" s="12">
        <f t="shared" si="2"/>
        <v>0.06225055358396056</v>
      </c>
      <c r="L9" s="12">
        <f t="shared" si="2"/>
        <v>0.0630256357562816</v>
      </c>
      <c r="M9" s="12">
        <f t="shared" si="2"/>
        <v>0.06971576990266762</v>
      </c>
      <c r="N9" s="12">
        <f t="shared" si="2"/>
        <v>0.06724637278587936</v>
      </c>
      <c r="O9" s="12">
        <f t="shared" si="2"/>
        <v>0.06634841071768069</v>
      </c>
      <c r="P9" s="12">
        <f t="shared" si="2"/>
        <v>0.0756430887600763</v>
      </c>
      <c r="Q9" s="12">
        <f t="shared" si="2"/>
        <v>0.08005338316136813</v>
      </c>
      <c r="R9" s="12">
        <f aca="true" t="shared" si="3" ref="R9:X9">IF(R8="","n/a",R8/R$4)</f>
        <v>0.08703178022271947</v>
      </c>
      <c r="S9" s="12">
        <f t="shared" si="3"/>
        <v>0.08529448466676873</v>
      </c>
      <c r="T9" s="12">
        <f t="shared" si="3"/>
        <v>0.07210105860947645</v>
      </c>
      <c r="U9" s="12">
        <f t="shared" si="3"/>
        <v>0.0828882997647119</v>
      </c>
      <c r="V9" s="73">
        <f t="shared" si="3"/>
        <v>0.07442888280033709</v>
      </c>
      <c r="W9" s="73">
        <f t="shared" si="3"/>
        <v>0.07157158691111692</v>
      </c>
      <c r="X9" s="73">
        <f t="shared" si="3"/>
        <v>0.08412477715116633</v>
      </c>
    </row>
    <row r="10" spans="1:24" ht="15.75" thickBot="1">
      <c r="A10" s="2">
        <v>6</v>
      </c>
      <c r="B10" s="11" t="s">
        <v>6</v>
      </c>
      <c r="C10" s="10" t="s">
        <v>1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61">
        <v>1.263</v>
      </c>
      <c r="M10" s="61">
        <v>1.888</v>
      </c>
      <c r="N10" s="61">
        <v>0.437</v>
      </c>
      <c r="O10" s="61">
        <v>0.288</v>
      </c>
      <c r="P10" s="61">
        <v>0.226</v>
      </c>
      <c r="Q10" s="61">
        <v>0.902</v>
      </c>
      <c r="R10" s="61">
        <v>0.311</v>
      </c>
      <c r="S10" s="61">
        <v>0.317</v>
      </c>
      <c r="T10" s="61">
        <v>0.159924</v>
      </c>
      <c r="U10" s="61">
        <v>0.124582</v>
      </c>
      <c r="V10" s="74">
        <v>0.08764561775999999</v>
      </c>
      <c r="W10" s="74">
        <v>0.09078</v>
      </c>
      <c r="X10" s="86">
        <v>0.060082</v>
      </c>
    </row>
    <row r="11" spans="1:24" ht="15.75" thickBot="1">
      <c r="A11" s="2">
        <v>7</v>
      </c>
      <c r="B11" s="11" t="s">
        <v>6</v>
      </c>
      <c r="C11" s="10" t="s">
        <v>0</v>
      </c>
      <c r="D11" s="12">
        <f aca="true" t="shared" si="4" ref="D11:Q11">IF(D10="","n/a",D10/D$4)</f>
        <v>0</v>
      </c>
      <c r="E11" s="12">
        <f t="shared" si="4"/>
        <v>0</v>
      </c>
      <c r="F11" s="12">
        <f t="shared" si="4"/>
        <v>0</v>
      </c>
      <c r="G11" s="12">
        <f t="shared" si="4"/>
        <v>0</v>
      </c>
      <c r="H11" s="12">
        <f t="shared" si="4"/>
        <v>0</v>
      </c>
      <c r="I11" s="12">
        <f t="shared" si="4"/>
        <v>0</v>
      </c>
      <c r="J11" s="12">
        <f t="shared" si="4"/>
        <v>0</v>
      </c>
      <c r="K11" s="12">
        <f t="shared" si="4"/>
        <v>0</v>
      </c>
      <c r="L11" s="12">
        <f t="shared" si="4"/>
        <v>0.0004152674827201827</v>
      </c>
      <c r="M11" s="12">
        <f t="shared" si="4"/>
        <v>0.0006718426124536095</v>
      </c>
      <c r="N11" s="12">
        <f t="shared" si="4"/>
        <v>0.0001522775035232965</v>
      </c>
      <c r="O11" s="12">
        <f t="shared" si="4"/>
        <v>9.172679406816521E-05</v>
      </c>
      <c r="P11" s="12">
        <f t="shared" si="4"/>
        <v>7.534869540590193E-05</v>
      </c>
      <c r="Q11" s="12">
        <f t="shared" si="4"/>
        <v>0.00032423811124132385</v>
      </c>
      <c r="R11" s="12">
        <f aca="true" t="shared" si="5" ref="R11:X11">IF(R10="","n/a",R10/R$4)</f>
        <v>0.000115163526567952</v>
      </c>
      <c r="S11" s="12">
        <f t="shared" si="5"/>
        <v>0.00011836440554557776</v>
      </c>
      <c r="T11" s="12">
        <f t="shared" si="5"/>
        <v>5.940664675102953E-05</v>
      </c>
      <c r="U11" s="12">
        <f t="shared" si="5"/>
        <v>4.555192151944554E-05</v>
      </c>
      <c r="V11" s="73">
        <f t="shared" si="5"/>
        <v>3.368648103682639E-05</v>
      </c>
      <c r="W11" s="73">
        <f t="shared" si="5"/>
        <v>3.204412049690625E-05</v>
      </c>
      <c r="X11" s="73">
        <f t="shared" si="5"/>
        <v>2.3260288599160135E-05</v>
      </c>
    </row>
    <row r="12" spans="1:24" ht="15.75" thickBot="1">
      <c r="A12" s="2">
        <v>8</v>
      </c>
      <c r="B12" s="11" t="s">
        <v>7</v>
      </c>
      <c r="C12" s="10" t="s">
        <v>1</v>
      </c>
      <c r="D12" s="10"/>
      <c r="E12" s="10"/>
      <c r="F12" s="10"/>
      <c r="G12" s="10"/>
      <c r="H12" s="10"/>
      <c r="I12" s="10"/>
      <c r="J12" s="10"/>
      <c r="K12" s="10"/>
      <c r="L12" s="65"/>
      <c r="M12" s="65"/>
      <c r="N12" s="65"/>
      <c r="O12" s="65"/>
      <c r="P12" s="65"/>
      <c r="Q12" s="65"/>
      <c r="R12" s="61">
        <v>6.072</v>
      </c>
      <c r="S12" s="61">
        <v>10.382201</v>
      </c>
      <c r="T12" s="61">
        <v>9.411994</v>
      </c>
      <c r="U12" s="61">
        <v>9.497769</v>
      </c>
      <c r="V12" s="74">
        <v>8.36796435984</v>
      </c>
      <c r="W12" s="74">
        <v>8.752168</v>
      </c>
      <c r="X12" s="86">
        <v>10.048267</v>
      </c>
    </row>
    <row r="13" spans="1:24" ht="15.75" thickBot="1">
      <c r="A13" s="2">
        <v>9</v>
      </c>
      <c r="B13" s="11" t="s">
        <v>7</v>
      </c>
      <c r="C13" s="10" t="s">
        <v>0</v>
      </c>
      <c r="D13" s="12" t="str">
        <f aca="true" t="shared" si="6" ref="D13:Q13">IF(D12="","n/a",D12/D$4)</f>
        <v>n/a</v>
      </c>
      <c r="E13" s="12" t="str">
        <f t="shared" si="6"/>
        <v>n/a</v>
      </c>
      <c r="F13" s="12" t="str">
        <f t="shared" si="6"/>
        <v>n/a</v>
      </c>
      <c r="G13" s="12" t="str">
        <f t="shared" si="6"/>
        <v>n/a</v>
      </c>
      <c r="H13" s="12" t="str">
        <f t="shared" si="6"/>
        <v>n/a</v>
      </c>
      <c r="I13" s="12" t="str">
        <f t="shared" si="6"/>
        <v>n/a</v>
      </c>
      <c r="J13" s="12" t="str">
        <f t="shared" si="6"/>
        <v>n/a</v>
      </c>
      <c r="K13" s="12" t="str">
        <f t="shared" si="6"/>
        <v>n/a</v>
      </c>
      <c r="L13" s="12" t="str">
        <f t="shared" si="6"/>
        <v>n/a</v>
      </c>
      <c r="M13" s="12" t="str">
        <f t="shared" si="6"/>
        <v>n/a</v>
      </c>
      <c r="N13" s="12" t="str">
        <f t="shared" si="6"/>
        <v>n/a</v>
      </c>
      <c r="O13" s="12" t="str">
        <f t="shared" si="6"/>
        <v>n/a</v>
      </c>
      <c r="P13" s="12" t="str">
        <f t="shared" si="6"/>
        <v>n/a</v>
      </c>
      <c r="Q13" s="12" t="str">
        <f t="shared" si="6"/>
        <v>n/a</v>
      </c>
      <c r="R13" s="12">
        <f aca="true" t="shared" si="7" ref="R13:X13">IF(R12="","n/a",R12/R$4)</f>
        <v>0.0022484660235389214</v>
      </c>
      <c r="S13" s="12">
        <f t="shared" si="7"/>
        <v>0.0038766026801883373</v>
      </c>
      <c r="T13" s="12">
        <f t="shared" si="7"/>
        <v>0.0034962544882619832</v>
      </c>
      <c r="U13" s="12">
        <f t="shared" si="7"/>
        <v>0.0034727458870288065</v>
      </c>
      <c r="V13" s="73">
        <f t="shared" si="7"/>
        <v>0.0032162163942580815</v>
      </c>
      <c r="W13" s="73">
        <f t="shared" si="7"/>
        <v>0.003089397730790559</v>
      </c>
      <c r="X13" s="73">
        <f t="shared" si="7"/>
        <v>0.0038901100219935585</v>
      </c>
    </row>
    <row r="14" spans="1:24" ht="15.75" thickBot="1">
      <c r="A14" s="2">
        <v>10</v>
      </c>
      <c r="B14" s="11" t="s">
        <v>8</v>
      </c>
      <c r="C14" s="10" t="s"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59">
        <v>0.002</v>
      </c>
      <c r="O14" s="59">
        <v>0.101</v>
      </c>
      <c r="P14" s="59">
        <v>0.244</v>
      </c>
      <c r="Q14" s="59">
        <v>0.778</v>
      </c>
      <c r="R14" s="61">
        <v>1.237</v>
      </c>
      <c r="S14" s="59">
        <v>1.943</v>
      </c>
      <c r="T14" s="61">
        <v>2.037365</v>
      </c>
      <c r="U14" s="61">
        <v>2.041866</v>
      </c>
      <c r="V14" s="74">
        <v>1.959067325376</v>
      </c>
      <c r="W14" s="74">
        <v>1.996644</v>
      </c>
      <c r="X14" s="86">
        <v>2.023326</v>
      </c>
    </row>
    <row r="15" spans="1:24" ht="15.75" thickBot="1">
      <c r="A15" s="2">
        <v>11</v>
      </c>
      <c r="B15" s="11" t="s">
        <v>8</v>
      </c>
      <c r="C15" s="10" t="s">
        <v>0</v>
      </c>
      <c r="D15" s="12" t="str">
        <f aca="true" t="shared" si="8" ref="D15:Q15">IF(D14="","n/a",D14/D$4)</f>
        <v>n/a</v>
      </c>
      <c r="E15" s="12" t="str">
        <f t="shared" si="8"/>
        <v>n/a</v>
      </c>
      <c r="F15" s="12" t="str">
        <f t="shared" si="8"/>
        <v>n/a</v>
      </c>
      <c r="G15" s="12" t="str">
        <f t="shared" si="8"/>
        <v>n/a</v>
      </c>
      <c r="H15" s="12" t="str">
        <f t="shared" si="8"/>
        <v>n/a</v>
      </c>
      <c r="I15" s="12" t="str">
        <f t="shared" si="8"/>
        <v>n/a</v>
      </c>
      <c r="J15" s="12" t="str">
        <f t="shared" si="8"/>
        <v>n/a</v>
      </c>
      <c r="K15" s="12" t="str">
        <f t="shared" si="8"/>
        <v>n/a</v>
      </c>
      <c r="L15" s="12" t="str">
        <f t="shared" si="8"/>
        <v>n/a</v>
      </c>
      <c r="M15" s="12" t="str">
        <f t="shared" si="8"/>
        <v>n/a</v>
      </c>
      <c r="N15" s="17">
        <f t="shared" si="8"/>
        <v>6.969222129212655E-07</v>
      </c>
      <c r="O15" s="16">
        <f t="shared" si="8"/>
        <v>3.2168077086405165E-05</v>
      </c>
      <c r="P15" s="16">
        <f t="shared" si="8"/>
        <v>8.134991893380562E-05</v>
      </c>
      <c r="Q15" s="16">
        <f t="shared" si="8"/>
        <v>0.00027966435758952326</v>
      </c>
      <c r="R15" s="16">
        <f aca="true" t="shared" si="9" ref="R15:X15">IF(R14="","n/a",R14/R$4)</f>
        <v>0.0004580620011722078</v>
      </c>
      <c r="S15" s="16">
        <f t="shared" si="9"/>
        <v>0.0007254953942430839</v>
      </c>
      <c r="T15" s="16">
        <f t="shared" si="9"/>
        <v>0.0007568158804051378</v>
      </c>
      <c r="U15" s="16">
        <f t="shared" si="9"/>
        <v>0.0007465839349603009</v>
      </c>
      <c r="V15" s="75">
        <f t="shared" si="9"/>
        <v>0.0007529650197327199</v>
      </c>
      <c r="W15" s="75">
        <f t="shared" si="9"/>
        <v>0.0007047885098636802</v>
      </c>
      <c r="X15" s="75">
        <f t="shared" si="9"/>
        <v>0.0007833152473317179</v>
      </c>
    </row>
    <row r="16" spans="1:24" ht="15.75" thickBot="1">
      <c r="A16" s="2">
        <v>12</v>
      </c>
      <c r="B16" s="11" t="s">
        <v>9</v>
      </c>
      <c r="C16" s="10" t="s">
        <v>1</v>
      </c>
      <c r="D16" s="10">
        <v>15.589819199999999</v>
      </c>
      <c r="E16" s="10">
        <v>23.11765488</v>
      </c>
      <c r="F16" s="10">
        <v>12.961944599999999</v>
      </c>
      <c r="G16" s="10">
        <v>13.15329504</v>
      </c>
      <c r="H16" s="10">
        <v>11.7497958</v>
      </c>
      <c r="I16" s="59">
        <v>10.047</v>
      </c>
      <c r="J16" s="59">
        <v>10.356</v>
      </c>
      <c r="K16" s="59">
        <v>9.85</v>
      </c>
      <c r="L16" s="59">
        <v>8.918</v>
      </c>
      <c r="M16" s="59">
        <v>9.749</v>
      </c>
      <c r="N16" s="59">
        <v>11.352</v>
      </c>
      <c r="O16" s="59">
        <v>11.937</v>
      </c>
      <c r="P16" s="59">
        <v>10.288</v>
      </c>
      <c r="Q16" s="61">
        <v>7.954</v>
      </c>
      <c r="R16" s="61">
        <v>6.841</v>
      </c>
      <c r="S16" s="61">
        <v>6.034</v>
      </c>
      <c r="T16" s="61">
        <v>5.689</v>
      </c>
      <c r="U16" s="61">
        <v>5.57706</v>
      </c>
      <c r="V16" s="74">
        <v>5.401227825708715</v>
      </c>
      <c r="W16" s="74">
        <v>4.891968</v>
      </c>
      <c r="X16" s="86">
        <v>4.737962</v>
      </c>
    </row>
    <row r="17" spans="1:24" ht="15.75" thickBot="1">
      <c r="A17" s="2">
        <v>13</v>
      </c>
      <c r="B17" s="11" t="s">
        <v>9</v>
      </c>
      <c r="C17" s="10" t="s">
        <v>0</v>
      </c>
      <c r="D17" s="12">
        <f aca="true" t="shared" si="10" ref="D17:Q17">IF(D16="","n/a",D16/D$4)</f>
        <v>0.005638327868040051</v>
      </c>
      <c r="E17" s="12">
        <f t="shared" si="10"/>
        <v>0.00863432273774021</v>
      </c>
      <c r="F17" s="12">
        <f t="shared" si="10"/>
        <v>0.004482225035318698</v>
      </c>
      <c r="G17" s="12">
        <f t="shared" si="10"/>
        <v>0.004800318789525689</v>
      </c>
      <c r="H17" s="12">
        <f t="shared" si="10"/>
        <v>0.0042748746623360746</v>
      </c>
      <c r="I17" s="12">
        <f t="shared" si="10"/>
        <v>0.003446403968726046</v>
      </c>
      <c r="J17" s="12">
        <f t="shared" si="10"/>
        <v>0.003491828772801129</v>
      </c>
      <c r="K17" s="12">
        <f t="shared" si="10"/>
        <v>0.0031935830875104766</v>
      </c>
      <c r="L17" s="12">
        <f t="shared" si="10"/>
        <v>0.0029321895573227153</v>
      </c>
      <c r="M17" s="12">
        <f t="shared" si="10"/>
        <v>0.0034691703542427117</v>
      </c>
      <c r="N17" s="12">
        <f t="shared" si="10"/>
        <v>0.003955730480541103</v>
      </c>
      <c r="O17" s="12">
        <f t="shared" si="10"/>
        <v>0.003801884516637806</v>
      </c>
      <c r="P17" s="12">
        <f t="shared" si="10"/>
        <v>0.0034300326475040664</v>
      </c>
      <c r="Q17" s="12">
        <f t="shared" si="10"/>
        <v>0.0028591906173098557</v>
      </c>
      <c r="R17" s="12">
        <f aca="true" t="shared" si="11" ref="R17:X17">IF(R16="","n/a",R16/R$4)</f>
        <v>0.0025332272837664295</v>
      </c>
      <c r="S17" s="12">
        <f t="shared" si="11"/>
        <v>0.002253030987577338</v>
      </c>
      <c r="T17" s="12">
        <f t="shared" si="11"/>
        <v>0.0021132813922025897</v>
      </c>
      <c r="U17" s="12">
        <f t="shared" si="11"/>
        <v>0.0020391854315169045</v>
      </c>
      <c r="V17" s="73">
        <f t="shared" si="11"/>
        <v>0.00207595500352961</v>
      </c>
      <c r="W17" s="73">
        <f t="shared" si="11"/>
        <v>0.0017267989872109437</v>
      </c>
      <c r="X17" s="73">
        <f t="shared" si="11"/>
        <v>0.0018342658948079947</v>
      </c>
    </row>
    <row r="18" spans="1:24" ht="15.75" thickBot="1">
      <c r="A18" s="2">
        <v>14</v>
      </c>
      <c r="B18" s="11" t="s">
        <v>53</v>
      </c>
      <c r="C18" s="10" t="s">
        <v>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61">
        <v>1.79030231867232</v>
      </c>
      <c r="T18" s="61">
        <v>3.190643</v>
      </c>
      <c r="U18" s="61">
        <v>4.564723</v>
      </c>
      <c r="V18" s="74">
        <v>4.78594342720512</v>
      </c>
      <c r="W18" s="74">
        <v>4.87915</v>
      </c>
      <c r="X18" s="86">
        <v>5.073489</v>
      </c>
    </row>
    <row r="19" spans="1:24" ht="15.75" thickBot="1">
      <c r="A19" s="2">
        <v>15</v>
      </c>
      <c r="B19" s="11" t="s">
        <v>53</v>
      </c>
      <c r="C19" s="10" t="s">
        <v>0</v>
      </c>
      <c r="D19" s="12" t="str">
        <f aca="true" t="shared" si="12" ref="D19:Q19">IF(D18="","n/a",D18/D$4)</f>
        <v>n/a</v>
      </c>
      <c r="E19" s="12" t="str">
        <f t="shared" si="12"/>
        <v>n/a</v>
      </c>
      <c r="F19" s="12" t="str">
        <f t="shared" si="12"/>
        <v>n/a</v>
      </c>
      <c r="G19" s="12" t="str">
        <f t="shared" si="12"/>
        <v>n/a</v>
      </c>
      <c r="H19" s="12" t="str">
        <f t="shared" si="12"/>
        <v>n/a</v>
      </c>
      <c r="I19" s="12" t="str">
        <f t="shared" si="12"/>
        <v>n/a</v>
      </c>
      <c r="J19" s="12" t="str">
        <f t="shared" si="12"/>
        <v>n/a</v>
      </c>
      <c r="K19" s="12" t="str">
        <f t="shared" si="12"/>
        <v>n/a</v>
      </c>
      <c r="L19" s="12" t="str">
        <f t="shared" si="12"/>
        <v>n/a</v>
      </c>
      <c r="M19" s="12" t="str">
        <f t="shared" si="12"/>
        <v>n/a</v>
      </c>
      <c r="N19" s="12" t="str">
        <f t="shared" si="12"/>
        <v>n/a</v>
      </c>
      <c r="O19" s="12" t="str">
        <f t="shared" si="12"/>
        <v>n/a</v>
      </c>
      <c r="P19" s="12" t="str">
        <f t="shared" si="12"/>
        <v>n/a</v>
      </c>
      <c r="Q19" s="12" t="str">
        <f t="shared" si="12"/>
        <v>n/a</v>
      </c>
      <c r="R19" s="12" t="str">
        <f aca="true" t="shared" si="13" ref="R19:X19">IF(R18="","n/a",R18/R$4)</f>
        <v>n/a</v>
      </c>
      <c r="S19" s="12">
        <f t="shared" si="13"/>
        <v>0.0006684797151309737</v>
      </c>
      <c r="T19" s="12">
        <f t="shared" si="13"/>
        <v>0.0011852217403869657</v>
      </c>
      <c r="U19" s="12">
        <f t="shared" si="13"/>
        <v>0.001669036488850781</v>
      </c>
      <c r="V19" s="73">
        <f t="shared" si="13"/>
        <v>0.0018394712322679072</v>
      </c>
      <c r="W19" s="73">
        <f t="shared" si="13"/>
        <v>0.0017222744054029536</v>
      </c>
      <c r="X19" s="73">
        <f t="shared" si="13"/>
        <v>0.001964162616834732</v>
      </c>
    </row>
    <row r="20" spans="1:18" ht="16.5" customHeight="1" thickBot="1">
      <c r="A20" s="2"/>
      <c r="B20" s="80" t="s">
        <v>11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25" ht="15.75" thickBot="1">
      <c r="A21" s="2">
        <v>16</v>
      </c>
      <c r="B21" s="3" t="s">
        <v>12</v>
      </c>
      <c r="C21" s="10" t="s">
        <v>1</v>
      </c>
      <c r="D21" s="13">
        <f aca="true" t="shared" si="14" ref="D21:V21">(D6+D8+D10+D12+D14+D16+D18)</f>
        <v>328.6559028</v>
      </c>
      <c r="E21" s="13">
        <f t="shared" si="14"/>
        <v>225.60699252</v>
      </c>
      <c r="F21" s="13">
        <f t="shared" si="14"/>
        <v>224.97493667999998</v>
      </c>
      <c r="G21" s="13">
        <f t="shared" si="14"/>
        <v>302.26785803999996</v>
      </c>
      <c r="H21" s="13">
        <f t="shared" si="14"/>
        <v>310.00564668</v>
      </c>
      <c r="I21" s="13">
        <f t="shared" si="14"/>
        <v>344.749</v>
      </c>
      <c r="J21" s="13">
        <f t="shared" si="14"/>
        <v>359.028895263536</v>
      </c>
      <c r="K21" s="13">
        <f t="shared" si="14"/>
        <v>288.68035429254405</v>
      </c>
      <c r="L21" s="13">
        <f t="shared" si="14"/>
        <v>274.088994067024</v>
      </c>
      <c r="M21" s="13">
        <f t="shared" si="14"/>
        <v>316.76000000000005</v>
      </c>
      <c r="N21" s="68">
        <f t="shared" si="14"/>
        <v>413.800706751088</v>
      </c>
      <c r="O21" s="13">
        <f t="shared" si="14"/>
        <v>343.84646411452803</v>
      </c>
      <c r="P21" s="13">
        <f t="shared" si="14"/>
        <v>327.11400000000003</v>
      </c>
      <c r="Q21" s="13">
        <f t="shared" si="14"/>
        <v>368.505</v>
      </c>
      <c r="R21" s="13">
        <f t="shared" si="14"/>
        <v>353.224361304416</v>
      </c>
      <c r="S21" s="52">
        <f t="shared" si="14"/>
        <v>409.24649141267236</v>
      </c>
      <c r="T21" s="67">
        <f t="shared" si="14"/>
        <v>377.69741930035207</v>
      </c>
      <c r="U21" s="67">
        <f t="shared" si="14"/>
        <v>343.94932100000005</v>
      </c>
      <c r="V21" s="67">
        <f t="shared" si="14"/>
        <v>368.2513831450894</v>
      </c>
      <c r="W21" s="87">
        <f>(W6+W8+W10+W12+W14+W16+W18)</f>
        <v>323.409432</v>
      </c>
      <c r="X21" s="87">
        <f>(X6+X8+X10+X12+X14+X16+X18)</f>
        <v>349.033375</v>
      </c>
      <c r="Y21" s="54">
        <f>(W21-X21)/W21</f>
        <v>-0.07923066078048088</v>
      </c>
    </row>
    <row r="22" spans="1:24" ht="15.75" thickBot="1">
      <c r="A22" s="2">
        <v>17</v>
      </c>
      <c r="B22" s="3" t="s">
        <v>12</v>
      </c>
      <c r="C22" s="10" t="s">
        <v>0</v>
      </c>
      <c r="D22" s="14">
        <f>IF(D21=0,"n/a",D21/D$4)</f>
        <v>0.11886409405909609</v>
      </c>
      <c r="E22" s="14">
        <f aca="true" t="shared" si="15" ref="E22:Q22">IF(E21=0,"n/a",E21/E$4)</f>
        <v>0.08426302734512583</v>
      </c>
      <c r="F22" s="14">
        <f t="shared" si="15"/>
        <v>0.07779606568495401</v>
      </c>
      <c r="G22" s="14">
        <f t="shared" si="15"/>
        <v>0.11031320091327439</v>
      </c>
      <c r="H22" s="14">
        <f t="shared" si="15"/>
        <v>0.11278794174222513</v>
      </c>
      <c r="I22" s="14">
        <f t="shared" si="15"/>
        <v>0.11825861668302336</v>
      </c>
      <c r="J22" s="14">
        <f t="shared" si="15"/>
        <v>0.12105710957398784</v>
      </c>
      <c r="K22" s="14">
        <f t="shared" si="15"/>
        <v>0.09359641595585798</v>
      </c>
      <c r="L22" s="14">
        <f t="shared" si="15"/>
        <v>0.09011896010096607</v>
      </c>
      <c r="M22" s="14">
        <f t="shared" si="15"/>
        <v>0.11271867898347743</v>
      </c>
      <c r="N22" s="14">
        <f t="shared" si="15"/>
        <v>0.14419345212867593</v>
      </c>
      <c r="O22" s="14">
        <f t="shared" si="15"/>
        <v>0.10951365904479192</v>
      </c>
      <c r="P22" s="14">
        <f t="shared" si="15"/>
        <v>0.10906023517259382</v>
      </c>
      <c r="Q22" s="14">
        <f t="shared" si="15"/>
        <v>0.13246492814078054</v>
      </c>
      <c r="R22" s="14">
        <f aca="true" t="shared" si="16" ref="R22:X22">IF(R21=0,"n/a",R21/R$4)</f>
        <v>0.1307992383200289</v>
      </c>
      <c r="S22" s="14">
        <f t="shared" si="16"/>
        <v>0.15280825765827874</v>
      </c>
      <c r="T22" s="14">
        <f t="shared" si="16"/>
        <v>0.1403025009826636</v>
      </c>
      <c r="U22" s="14">
        <f t="shared" si="16"/>
        <v>0.1257609644800901</v>
      </c>
      <c r="V22" s="14">
        <f t="shared" si="16"/>
        <v>0.14153694790618068</v>
      </c>
      <c r="W22" s="14">
        <f t="shared" si="16"/>
        <v>0.11415918493989874</v>
      </c>
      <c r="X22" s="14">
        <f t="shared" si="16"/>
        <v>0.13512561221728442</v>
      </c>
    </row>
    <row r="23" spans="1:16" ht="14.25">
      <c r="A23" s="55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23" ht="15">
      <c r="B24" s="15"/>
      <c r="D24" s="56"/>
      <c r="F24" s="56">
        <f>(F21-D21)/D21</f>
        <v>-0.31546966062889775</v>
      </c>
      <c r="I24" s="57"/>
      <c r="J24" s="56">
        <f>(J21-F21)/F21</f>
        <v>0.5958617460317893</v>
      </c>
      <c r="K24" s="56">
        <f>(K21-J21)/J21</f>
        <v>-0.19594116768611175</v>
      </c>
      <c r="L24" s="57"/>
      <c r="M24" s="57"/>
      <c r="N24" s="56">
        <f>(N21-L21)/L21</f>
        <v>0.5097312030336388</v>
      </c>
      <c r="O24" s="57"/>
      <c r="P24" s="57"/>
      <c r="Q24" s="57"/>
      <c r="R24" s="57"/>
      <c r="S24" s="57"/>
      <c r="T24" s="57"/>
      <c r="U24" s="57"/>
      <c r="V24" s="56"/>
      <c r="W24" s="56"/>
    </row>
    <row r="25" spans="2:4" ht="15">
      <c r="B25" s="15" t="s">
        <v>13</v>
      </c>
      <c r="D25" s="54">
        <f>AVERAGE(D22:W22)</f>
        <v>0.11701867399079854</v>
      </c>
    </row>
    <row r="26" ht="14.25">
      <c r="D26" s="54">
        <f>AVERAGE(D22:V22)</f>
        <v>0.1171691734145301</v>
      </c>
    </row>
    <row r="27" ht="15">
      <c r="B27" s="62" t="s">
        <v>59</v>
      </c>
    </row>
  </sheetData>
  <sheetProtection/>
  <mergeCells count="3">
    <mergeCell ref="B1:Q1"/>
    <mergeCell ref="B20:R20"/>
    <mergeCell ref="B5:R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Pavle Malkov</cp:lastModifiedBy>
  <cp:lastPrinted>2013-04-23T10:05:15Z</cp:lastPrinted>
  <dcterms:created xsi:type="dcterms:W3CDTF">2011-05-01T09:55:58Z</dcterms:created>
  <dcterms:modified xsi:type="dcterms:W3CDTF">2022-08-29T13:45:43Z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