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028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<sst xmlns="http://schemas.openxmlformats.org/spreadsheetml/2006/main" count="22" uniqueCount="15">
  <si>
    <t>ktoe</t>
  </si>
  <si>
    <t>Табела 1. Вкупна енергетска интензивност</t>
  </si>
  <si>
    <t>Финална енергетска потрошувачка</t>
  </si>
  <si>
    <t xml:space="preserve">Енергетска интензивност  </t>
  </si>
  <si>
    <t>Вкупно потребна енергија</t>
  </si>
  <si>
    <t>* Прелиминарни податоци</t>
  </si>
  <si>
    <t>БДП во милиони евра (по тековен курс)</t>
  </si>
  <si>
    <t>единица</t>
  </si>
  <si>
    <t>БДП</t>
  </si>
  <si>
    <t>милиони евра</t>
  </si>
  <si>
    <t>Индекс 2000=100</t>
  </si>
  <si>
    <t>kgoe/000 евра</t>
  </si>
  <si>
    <r>
      <rPr>
        <b/>
        <sz val="12"/>
        <rFont val="Calibri"/>
        <family val="2"/>
      </rPr>
      <t xml:space="preserve">Интензитет на финалната енергетска потрошувачка  </t>
    </r>
    <r>
      <rPr>
        <sz val="12"/>
        <rFont val="Calibri"/>
        <family val="2"/>
      </rPr>
      <t xml:space="preserve">    </t>
    </r>
  </si>
  <si>
    <r>
      <t>Извор на податоци: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Државен завод за статистика</t>
    </r>
    <r>
      <rPr>
        <b/>
        <sz val="16"/>
        <rFont val="Calibri"/>
        <family val="2"/>
      </rPr>
      <t xml:space="preserve"> </t>
    </r>
  </si>
  <si>
    <t>2020*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</si>
</sst>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$&quot;#,##0;\-&quot;$&quot;#,##0"/>
    <numFmt numFmtId="203" formatCode="&quot;$&quot;#,##0;[Red]\-&quot;$&quot;#,##0"/>
    <numFmt numFmtId="204" formatCode="&quot;$&quot;#,##0.00;\-&quot;$&quot;#,##0.00"/>
    <numFmt numFmtId="205" formatCode="&quot;$&quot;#,##0.00;[Red]\-&quot;$&quot;#,##0.00"/>
    <numFmt numFmtId="206" formatCode="_-&quot;$&quot;* #,##0_-;\-&quot;$&quot;* #,##0_-;_-&quot;$&quot;* &quot;-&quot;_-;_-@_-"/>
    <numFmt numFmtId="207" formatCode="_-&quot;$&quot;* #,##0.00_-;\-&quot;$&quot;* #,##0.00_-;_-&quot;$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¥€-2]\ #\ ##,000_);[Red]\([$€-2]\ #\ ##,000\)"/>
    <numFmt numFmtId="212" formatCode="0.000"/>
    <numFmt numFmtId="213" formatCode="0.0000"/>
    <numFmt numFmtId="214" formatCode="0.00000"/>
    <numFmt numFmtId="215" formatCode="0.0"/>
    <numFmt numFmtId="216" formatCode="[$€-2]\ #,##0.00_);[Red]\([$€-2]\ #,##0.00\)"/>
    <numFmt numFmtId="217" formatCode="0.000%"/>
    <numFmt numFmtId="218" formatCode="#,##0.0"/>
    <numFmt numFmtId="219" formatCode="###\ ##0.000"/>
    <numFmt numFmtId="220" formatCode="###\ ###\ ##0.0"/>
    <numFmt numFmtId="221" formatCode="[$-409]dddd\,\ mmmm\ d\,\ yyyy"/>
    <numFmt numFmtId="222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4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0"/>
    </font>
    <font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6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17" borderId="0" applyNumberFormat="0" applyBorder="0" applyAlignment="0" applyProtection="0"/>
    <xf numFmtId="0" fontId="33" fillId="27" borderId="0" applyNumberFormat="0" applyBorder="0" applyAlignment="0" applyProtection="0"/>
    <xf numFmtId="0" fontId="6" fillId="19" borderId="0" applyNumberFormat="0" applyBorder="0" applyAlignment="0" applyProtection="0"/>
    <xf numFmtId="0" fontId="33" fillId="28" borderId="0" applyNumberFormat="0" applyBorder="0" applyAlignment="0" applyProtection="0"/>
    <xf numFmtId="0" fontId="6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33" borderId="0" applyNumberFormat="0" applyBorder="0" applyAlignment="0" applyProtection="0"/>
    <xf numFmtId="0" fontId="33" fillId="34" borderId="0" applyNumberFormat="0" applyBorder="0" applyAlignment="0" applyProtection="0"/>
    <xf numFmtId="0" fontId="6" fillId="35" borderId="0" applyNumberFormat="0" applyBorder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33" fillId="38" borderId="0" applyNumberFormat="0" applyBorder="0" applyAlignment="0" applyProtection="0"/>
    <xf numFmtId="0" fontId="6" fillId="39" borderId="0" applyNumberFormat="0" applyBorder="0" applyAlignment="0" applyProtection="0"/>
    <xf numFmtId="0" fontId="33" fillId="40" borderId="0" applyNumberFormat="0" applyBorder="0" applyAlignment="0" applyProtection="0"/>
    <xf numFmtId="0" fontId="6" fillId="29" borderId="0" applyNumberFormat="0" applyBorder="0" applyAlignment="0" applyProtection="0"/>
    <xf numFmtId="0" fontId="33" fillId="41" borderId="0" applyNumberFormat="0" applyBorder="0" applyAlignment="0" applyProtection="0"/>
    <xf numFmtId="0" fontId="6" fillId="31" borderId="0" applyNumberFormat="0" applyBorder="0" applyAlignment="0" applyProtection="0"/>
    <xf numFmtId="0" fontId="33" fillId="42" borderId="0" applyNumberFormat="0" applyBorder="0" applyAlignment="0" applyProtection="0"/>
    <xf numFmtId="0" fontId="6" fillId="43" borderId="0" applyNumberFormat="0" applyBorder="0" applyAlignment="0" applyProtection="0"/>
    <xf numFmtId="0" fontId="34" fillId="44" borderId="0" applyNumberFormat="0" applyBorder="0" applyAlignment="0" applyProtection="0"/>
    <xf numFmtId="0" fontId="7" fillId="5" borderId="0" applyNumberFormat="0" applyBorder="0" applyAlignment="0" applyProtection="0"/>
    <xf numFmtId="0" fontId="35" fillId="45" borderId="1" applyNumberFormat="0" applyAlignment="0" applyProtection="0"/>
    <xf numFmtId="0" fontId="8" fillId="46" borderId="2" applyNumberFormat="0" applyAlignment="0" applyProtection="0"/>
    <xf numFmtId="0" fontId="36" fillId="47" borderId="3" applyNumberFormat="0" applyAlignment="0" applyProtection="0"/>
    <xf numFmtId="0" fontId="9" fillId="48" borderId="4" applyNumberFormat="0" applyAlignment="0" applyProtection="0"/>
    <xf numFmtId="201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1" fillId="7" borderId="0" applyNumberFormat="0" applyBorder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41" fillId="0" borderId="7" applyNumberFormat="0" applyFill="0" applyAlignment="0" applyProtection="0"/>
    <xf numFmtId="0" fontId="13" fillId="0" borderId="8" applyNumberFormat="0" applyFill="0" applyAlignment="0" applyProtection="0"/>
    <xf numFmtId="0" fontId="42" fillId="0" borderId="9" applyNumberFormat="0" applyFill="0" applyAlignment="0" applyProtection="0"/>
    <xf numFmtId="0" fontId="14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1" applyNumberFormat="0" applyAlignment="0" applyProtection="0"/>
    <xf numFmtId="0" fontId="15" fillId="13" borderId="2" applyNumberFormat="0" applyAlignment="0" applyProtection="0"/>
    <xf numFmtId="0" fontId="45" fillId="0" borderId="11" applyNumberFormat="0" applyFill="0" applyAlignment="0" applyProtection="0"/>
    <xf numFmtId="0" fontId="16" fillId="0" borderId="12" applyNumberFormat="0" applyFill="0" applyAlignment="0" applyProtection="0"/>
    <xf numFmtId="0" fontId="46" fillId="51" borderId="0" applyNumberFormat="0" applyBorder="0" applyAlignment="0" applyProtection="0"/>
    <xf numFmtId="0" fontId="17" fillId="52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Border="0" applyAlignment="0">
      <protection/>
    </xf>
    <xf numFmtId="0" fontId="47" fillId="0" borderId="0" applyNumberFormat="0" applyBorder="0" applyAlignment="0">
      <protection/>
    </xf>
    <xf numFmtId="0" fontId="5" fillId="0" borderId="0">
      <alignment/>
      <protection/>
    </xf>
    <xf numFmtId="0" fontId="22" fillId="0" borderId="0">
      <alignment vertical="top"/>
      <protection/>
    </xf>
    <xf numFmtId="0" fontId="1" fillId="53" borderId="13" applyNumberFormat="0" applyFont="0" applyAlignment="0" applyProtection="0"/>
    <xf numFmtId="0" fontId="5" fillId="54" borderId="14" applyNumberFormat="0" applyFont="0" applyAlignment="0" applyProtection="0"/>
    <xf numFmtId="0" fontId="48" fillId="45" borderId="15" applyNumberFormat="0" applyAlignment="0" applyProtection="0"/>
    <xf numFmtId="0" fontId="18" fillId="46" borderId="16" applyNumberForma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3" fillId="0" borderId="20" xfId="0" applyFont="1" applyFill="1" applyBorder="1" applyAlignment="1">
      <alignment/>
    </xf>
    <xf numFmtId="0" fontId="25" fillId="0" borderId="20" xfId="96" applyFont="1" applyFill="1" applyBorder="1" applyAlignment="1">
      <alignment/>
      <protection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9" xfId="99" applyNumberFormat="1" applyFont="1" applyFill="1" applyBorder="1" applyAlignment="1">
      <alignment horizontal="center" vertical="center"/>
    </xf>
    <xf numFmtId="4" fontId="26" fillId="0" borderId="19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2" fontId="26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17" fontId="2" fillId="0" borderId="0" xfId="0" applyNumberFormat="1" applyFont="1" applyFill="1" applyBorder="1" applyAlignment="1">
      <alignment horizontal="center" vertical="center" wrapText="1"/>
    </xf>
    <xf numFmtId="212" fontId="2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27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/>
    </xf>
    <xf numFmtId="0" fontId="26" fillId="0" borderId="19" xfId="0" applyFont="1" applyFill="1" applyBorder="1" applyAlignment="1">
      <alignment horizontal="center" vertical="center"/>
    </xf>
    <xf numFmtId="222" fontId="2" fillId="0" borderId="1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ální_C0_00d" xfId="97"/>
    <cellStyle name="Note" xfId="98"/>
    <cellStyle name="Note 2" xfId="99"/>
    <cellStyle name="Output" xfId="100"/>
    <cellStyle name="Output 2" xfId="101"/>
    <cellStyle name="Percent" xfId="102"/>
    <cellStyle name="Standard 2 2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2"/>
          <c:w val="0.9555"/>
          <c:h val="0.92"/>
        </c:manualLayout>
      </c:layout>
      <c:lineChart>
        <c:grouping val="standard"/>
        <c:varyColors val="0"/>
        <c:ser>
          <c:idx val="0"/>
          <c:order val="0"/>
          <c:tx>
            <c:strRef>
              <c:f>'028'!$B$12</c:f>
              <c:strCache>
                <c:ptCount val="1"/>
                <c:pt idx="0">
                  <c:v>БДП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'028'!$D$3:$X$3</c:f>
              <c:strCache/>
            </c:strRef>
          </c:cat>
          <c:val>
            <c:numRef>
              <c:f>'028'!$D$12:$X$12</c:f>
              <c:numCache/>
            </c:numRef>
          </c:val>
          <c:smooth val="0"/>
        </c:ser>
        <c:ser>
          <c:idx val="1"/>
          <c:order val="1"/>
          <c:tx>
            <c:strRef>
              <c:f>'028'!$B$13</c:f>
              <c:strCache>
                <c:ptCount val="1"/>
                <c:pt idx="0">
                  <c:v>Вкупно потребна енергија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'028'!$D$3:$X$3</c:f>
              <c:strCache/>
            </c:strRef>
          </c:cat>
          <c:val>
            <c:numRef>
              <c:f>'028'!$D$13:$X$13</c:f>
              <c:numCache/>
            </c:numRef>
          </c:val>
          <c:smooth val="0"/>
        </c:ser>
        <c:ser>
          <c:idx val="2"/>
          <c:order val="2"/>
          <c:tx>
            <c:strRef>
              <c:f>'028'!$B$14</c:f>
              <c:strCache>
                <c:ptCount val="1"/>
                <c:pt idx="0">
                  <c:v>Енергетска интензивност  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'028'!$D$3:$X$3</c:f>
              <c:strCache/>
            </c:strRef>
          </c:cat>
          <c:val>
            <c:numRef>
              <c:f>'028'!$D$14:$X$14</c:f>
              <c:numCache/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индекс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77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475"/>
          <c:y val="0.90425"/>
          <c:w val="0.918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18</xdr:row>
      <xdr:rowOff>266700</xdr:rowOff>
    </xdr:from>
    <xdr:to>
      <xdr:col>17</xdr:col>
      <xdr:colOff>752475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114800" y="5772150"/>
        <a:ext cx="99250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zoomScale="70" zoomScaleNormal="70" zoomScalePageLayoutView="0" workbookViewId="0" topLeftCell="B16">
      <selection activeCell="Y5" sqref="Y5"/>
    </sheetView>
  </sheetViews>
  <sheetFormatPr defaultColWidth="11.421875" defaultRowHeight="15"/>
  <cols>
    <col min="1" max="1" width="5.7109375" style="5" customWidth="1"/>
    <col min="2" max="2" width="23.8515625" style="5" customWidth="1"/>
    <col min="3" max="3" width="14.140625" style="5" customWidth="1"/>
    <col min="4" max="4" width="10.28125" style="5" customWidth="1"/>
    <col min="5" max="5" width="12.8515625" style="5" customWidth="1"/>
    <col min="6" max="8" width="10.28125" style="5" customWidth="1"/>
    <col min="9" max="17" width="11.28125" style="5" customWidth="1"/>
    <col min="18" max="16384" width="11.421875" style="5" customWidth="1"/>
  </cols>
  <sheetData>
    <row r="1" spans="2:20" ht="18.75"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6"/>
      <c r="T1" s="6"/>
    </row>
    <row r="2" spans="2:22" ht="15">
      <c r="B2" s="7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15.75">
      <c r="A3" s="10"/>
      <c r="B3" s="4"/>
      <c r="C3" s="4" t="s">
        <v>7</v>
      </c>
      <c r="D3" s="4">
        <v>2000</v>
      </c>
      <c r="E3" s="4">
        <v>2001</v>
      </c>
      <c r="F3" s="4">
        <v>2002</v>
      </c>
      <c r="G3" s="4">
        <v>2003</v>
      </c>
      <c r="H3" s="4">
        <v>2004</v>
      </c>
      <c r="I3" s="4">
        <v>2005</v>
      </c>
      <c r="J3" s="4">
        <v>2006</v>
      </c>
      <c r="K3" s="4">
        <v>2007</v>
      </c>
      <c r="L3" s="4">
        <v>2008</v>
      </c>
      <c r="M3" s="4">
        <v>2009</v>
      </c>
      <c r="N3" s="4">
        <v>2010</v>
      </c>
      <c r="O3" s="4">
        <v>2011</v>
      </c>
      <c r="P3" s="4">
        <v>2012</v>
      </c>
      <c r="Q3" s="4">
        <v>2013</v>
      </c>
      <c r="R3" s="4">
        <v>2014</v>
      </c>
      <c r="S3" s="4">
        <v>2015</v>
      </c>
      <c r="T3" s="4">
        <v>2016</v>
      </c>
      <c r="U3" s="4">
        <v>2017</v>
      </c>
      <c r="V3" s="4">
        <v>2018</v>
      </c>
      <c r="W3" s="31">
        <v>2019</v>
      </c>
      <c r="X3" s="31" t="s">
        <v>14</v>
      </c>
    </row>
    <row r="4" spans="1:26" ht="31.5">
      <c r="A4" s="2">
        <v>1</v>
      </c>
      <c r="B4" s="11" t="s">
        <v>8</v>
      </c>
      <c r="C4" s="4" t="s">
        <v>9</v>
      </c>
      <c r="D4" s="12">
        <v>4095</v>
      </c>
      <c r="E4" s="12">
        <v>4143</v>
      </c>
      <c r="F4" s="12">
        <v>4241</v>
      </c>
      <c r="G4" s="12">
        <v>4386</v>
      </c>
      <c r="H4" s="12">
        <v>4578</v>
      </c>
      <c r="I4" s="13">
        <v>5032</v>
      </c>
      <c r="J4" s="13">
        <v>5472</v>
      </c>
      <c r="K4" s="13">
        <v>6095</v>
      </c>
      <c r="L4" s="13">
        <v>6772</v>
      </c>
      <c r="M4" s="13">
        <v>6767</v>
      </c>
      <c r="N4" s="13">
        <v>7109</v>
      </c>
      <c r="O4" s="13">
        <v>7544</v>
      </c>
      <c r="P4" s="13">
        <v>7585</v>
      </c>
      <c r="Q4" s="13">
        <v>8150</v>
      </c>
      <c r="R4" s="13">
        <v>8562</v>
      </c>
      <c r="S4" s="13">
        <v>9072.478979925985</v>
      </c>
      <c r="T4" s="13">
        <v>9656.543547694606</v>
      </c>
      <c r="U4" s="13">
        <v>10038</v>
      </c>
      <c r="V4" s="13">
        <v>10744</v>
      </c>
      <c r="W4" s="13">
        <v>11262</v>
      </c>
      <c r="X4" s="36">
        <v>10635</v>
      </c>
      <c r="Y4" s="5">
        <f>(D4-X4)/D4</f>
        <v>-1.5970695970695972</v>
      </c>
      <c r="Z4" s="5">
        <f>(W4-X4)/W4</f>
        <v>0.05567394778902504</v>
      </c>
    </row>
    <row r="5" spans="1:18" ht="15.75" customHeight="1">
      <c r="A5" s="2">
        <v>2</v>
      </c>
      <c r="B5" s="38" t="s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24" ht="31.5">
      <c r="A6" s="2">
        <v>3</v>
      </c>
      <c r="B6" s="3" t="s">
        <v>2</v>
      </c>
      <c r="C6" s="4" t="s">
        <v>0</v>
      </c>
      <c r="D6" s="14">
        <v>1605.733</v>
      </c>
      <c r="E6" s="14">
        <v>1423.4</v>
      </c>
      <c r="F6" s="14">
        <v>1799.81</v>
      </c>
      <c r="G6" s="14">
        <v>1593.325</v>
      </c>
      <c r="H6" s="14">
        <v>1600.487</v>
      </c>
      <c r="I6" s="14">
        <v>1750.061228611883</v>
      </c>
      <c r="J6" s="14">
        <v>1759.1212685475607</v>
      </c>
      <c r="K6" s="14">
        <v>1859.8154201284333</v>
      </c>
      <c r="L6" s="14">
        <v>1803.7175236719127</v>
      </c>
      <c r="M6" s="14">
        <v>1677.0993719852997</v>
      </c>
      <c r="N6" s="14">
        <v>1794.0378150422982</v>
      </c>
      <c r="O6" s="14">
        <v>1905.354454822723</v>
      </c>
      <c r="P6" s="14">
        <v>1854.5347007423704</v>
      </c>
      <c r="Q6" s="14">
        <v>1822.1937317359198</v>
      </c>
      <c r="R6" s="14">
        <v>1808.3703336958724</v>
      </c>
      <c r="S6" s="14">
        <v>1851.0062452986144</v>
      </c>
      <c r="T6" s="14">
        <v>1863.423</v>
      </c>
      <c r="U6" s="14">
        <v>1879.59</v>
      </c>
      <c r="V6" s="14">
        <v>1856.029</v>
      </c>
      <c r="W6" s="32">
        <v>1965.425</v>
      </c>
      <c r="X6" s="35">
        <v>1832.429</v>
      </c>
    </row>
    <row r="7" spans="1:24" ht="69" customHeight="1">
      <c r="A7" s="2">
        <v>4</v>
      </c>
      <c r="B7" s="3" t="s">
        <v>12</v>
      </c>
      <c r="C7" s="4" t="s">
        <v>11</v>
      </c>
      <c r="D7" s="14">
        <f>IF(D6="","n/a",D6*1000/D$4)</f>
        <v>392.12039072039073</v>
      </c>
      <c r="E7" s="14">
        <f>IF(E6="","n/a",E6*1000/E$4)</f>
        <v>343.56746319092446</v>
      </c>
      <c r="F7" s="14">
        <f aca="true" t="shared" si="0" ref="F7:R7">IF(F6="","n/a",F6*1000/F$4)</f>
        <v>424.38340014147605</v>
      </c>
      <c r="G7" s="14">
        <f t="shared" si="0"/>
        <v>363.2751937984496</v>
      </c>
      <c r="H7" s="14">
        <f t="shared" si="0"/>
        <v>349.6039755351682</v>
      </c>
      <c r="I7" s="14">
        <f t="shared" si="0"/>
        <v>347.7864126812168</v>
      </c>
      <c r="J7" s="14">
        <f t="shared" si="0"/>
        <v>321.47684001234666</v>
      </c>
      <c r="K7" s="14">
        <f t="shared" si="0"/>
        <v>305.13788681352474</v>
      </c>
      <c r="L7" s="14">
        <f t="shared" si="0"/>
        <v>266.3493094612984</v>
      </c>
      <c r="M7" s="14">
        <f t="shared" si="0"/>
        <v>247.83498921018173</v>
      </c>
      <c r="N7" s="14">
        <f t="shared" si="0"/>
        <v>252.36148755694165</v>
      </c>
      <c r="O7" s="14">
        <f t="shared" si="0"/>
        <v>252.56554279198343</v>
      </c>
      <c r="P7" s="14">
        <f t="shared" si="0"/>
        <v>244.50029014401719</v>
      </c>
      <c r="Q7" s="14">
        <f t="shared" si="0"/>
        <v>223.5820529737325</v>
      </c>
      <c r="R7" s="14">
        <f t="shared" si="0"/>
        <v>211.20886868674054</v>
      </c>
      <c r="S7" s="14">
        <f aca="true" t="shared" si="1" ref="S7:X7">IF(S6="","n/a",S6*1000/S$4)</f>
        <v>204.0243079531186</v>
      </c>
      <c r="T7" s="14">
        <f t="shared" si="1"/>
        <v>192.9699784189211</v>
      </c>
      <c r="U7" s="14">
        <f t="shared" si="1"/>
        <v>187.2474596533174</v>
      </c>
      <c r="V7" s="14">
        <f t="shared" si="1"/>
        <v>172.7502792256143</v>
      </c>
      <c r="W7" s="14">
        <f t="shared" si="1"/>
        <v>174.51829160007102</v>
      </c>
      <c r="X7" s="14">
        <f t="shared" si="1"/>
        <v>172.30173953925717</v>
      </c>
    </row>
    <row r="8" spans="1:18" ht="15.75" customHeight="1">
      <c r="A8" s="2">
        <v>5</v>
      </c>
      <c r="B8" s="38" t="s">
        <v>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26" ht="31.5">
      <c r="A9" s="2">
        <v>6</v>
      </c>
      <c r="B9" s="3" t="s">
        <v>4</v>
      </c>
      <c r="C9" s="4" t="s">
        <v>0</v>
      </c>
      <c r="D9" s="15">
        <v>2764.97209188</v>
      </c>
      <c r="E9" s="15">
        <v>2677.41380328</v>
      </c>
      <c r="F9" s="15">
        <v>2891.8549376399997</v>
      </c>
      <c r="G9" s="15">
        <v>2740.08781848</v>
      </c>
      <c r="H9" s="15">
        <v>2748.57083028</v>
      </c>
      <c r="I9" s="15">
        <v>2915.2125204039407</v>
      </c>
      <c r="J9" s="15">
        <v>2965.781163345093</v>
      </c>
      <c r="K9" s="15">
        <v>3084.3099208915405</v>
      </c>
      <c r="L9" s="15">
        <v>3041.4131916296465</v>
      </c>
      <c r="M9" s="15">
        <v>2810.1819756637806</v>
      </c>
      <c r="N9" s="15">
        <v>2869.7607321435016</v>
      </c>
      <c r="O9" s="15">
        <v>3139.7587032855163</v>
      </c>
      <c r="P9" s="15">
        <v>2999.38836077443</v>
      </c>
      <c r="Q9" s="15">
        <v>2781.9061631797495</v>
      </c>
      <c r="R9" s="15">
        <v>2700.5077846109125</v>
      </c>
      <c r="S9" s="15">
        <v>2678.169957668739</v>
      </c>
      <c r="T9" s="15">
        <v>2692.022</v>
      </c>
      <c r="U9" s="15">
        <v>2734.945</v>
      </c>
      <c r="V9" s="15">
        <v>2601.804</v>
      </c>
      <c r="W9" s="33">
        <v>2832.969</v>
      </c>
      <c r="X9" s="36">
        <v>2583.029</v>
      </c>
      <c r="Z9" s="5">
        <f>(W9-X9)/W9</f>
        <v>0.08822546240357733</v>
      </c>
    </row>
    <row r="10" spans="1:24" ht="31.5">
      <c r="A10" s="2">
        <v>7</v>
      </c>
      <c r="B10" s="16" t="s">
        <v>3</v>
      </c>
      <c r="C10" s="4" t="s">
        <v>11</v>
      </c>
      <c r="D10" s="14">
        <f>IF(D9="","n/a",D9*1000/D$4)</f>
        <v>675.206860043956</v>
      </c>
      <c r="E10" s="14">
        <f aca="true" t="shared" si="2" ref="E10:R10">IF(E9="","n/a",E9*1000/E$4)</f>
        <v>646.2500128602462</v>
      </c>
      <c r="F10" s="14">
        <f t="shared" si="2"/>
        <v>681.880438019335</v>
      </c>
      <c r="G10" s="14">
        <f t="shared" si="2"/>
        <v>624.7350247332421</v>
      </c>
      <c r="H10" s="14">
        <f t="shared" si="2"/>
        <v>600.3868130799475</v>
      </c>
      <c r="I10" s="14">
        <f t="shared" si="2"/>
        <v>579.3347616065065</v>
      </c>
      <c r="J10" s="14">
        <f t="shared" si="2"/>
        <v>541.9921716639424</v>
      </c>
      <c r="K10" s="14">
        <f t="shared" si="2"/>
        <v>506.0393635589074</v>
      </c>
      <c r="L10" s="14">
        <f t="shared" si="2"/>
        <v>449.11594678524017</v>
      </c>
      <c r="M10" s="14">
        <f t="shared" si="2"/>
        <v>415.27737190243545</v>
      </c>
      <c r="N10" s="14">
        <f t="shared" si="2"/>
        <v>403.67994544148286</v>
      </c>
      <c r="O10" s="14">
        <f t="shared" si="2"/>
        <v>416.1928291735838</v>
      </c>
      <c r="P10" s="14">
        <f t="shared" si="2"/>
        <v>395.4368306887844</v>
      </c>
      <c r="Q10" s="14">
        <f t="shared" si="2"/>
        <v>341.3381795312576</v>
      </c>
      <c r="R10" s="14">
        <f t="shared" si="2"/>
        <v>315.40618834511946</v>
      </c>
      <c r="S10" s="14">
        <f aca="true" t="shared" si="3" ref="S10:X10">IF(S9="","n/a",S9*1000/S$4)</f>
        <v>295.19715213389094</v>
      </c>
      <c r="T10" s="14">
        <f t="shared" si="3"/>
        <v>278.7769750847021</v>
      </c>
      <c r="U10" s="14">
        <f t="shared" si="3"/>
        <v>272.45915521020123</v>
      </c>
      <c r="V10" s="14">
        <f t="shared" si="3"/>
        <v>242.16344005956813</v>
      </c>
      <c r="W10" s="14">
        <f t="shared" si="3"/>
        <v>251.5511454448588</v>
      </c>
      <c r="X10" s="14">
        <f t="shared" si="3"/>
        <v>242.88001880582982</v>
      </c>
    </row>
    <row r="11" spans="1:22" ht="15.75" customHeight="1">
      <c r="A11" s="2">
        <v>8</v>
      </c>
      <c r="B11" s="38" t="s">
        <v>10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6"/>
      <c r="V11" s="6"/>
    </row>
    <row r="12" spans="1:24" ht="15.75">
      <c r="A12" s="2">
        <v>9</v>
      </c>
      <c r="B12" s="11" t="s">
        <v>8</v>
      </c>
      <c r="C12" s="4"/>
      <c r="D12" s="17">
        <v>100</v>
      </c>
      <c r="E12" s="18">
        <f>E4/$D$4*100</f>
        <v>101.17216117216117</v>
      </c>
      <c r="F12" s="18">
        <f>F4/$D$4*100</f>
        <v>103.56532356532358</v>
      </c>
      <c r="G12" s="18">
        <f aca="true" t="shared" si="4" ref="G12:R12">G4/$D$4*100</f>
        <v>107.10622710622711</v>
      </c>
      <c r="H12" s="18">
        <f t="shared" si="4"/>
        <v>111.7948717948718</v>
      </c>
      <c r="I12" s="18">
        <f t="shared" si="4"/>
        <v>122.88156288156289</v>
      </c>
      <c r="J12" s="18">
        <f t="shared" si="4"/>
        <v>133.6263736263736</v>
      </c>
      <c r="K12" s="18">
        <f t="shared" si="4"/>
        <v>148.84004884004884</v>
      </c>
      <c r="L12" s="18">
        <f t="shared" si="4"/>
        <v>165.37240537240535</v>
      </c>
      <c r="M12" s="18">
        <f t="shared" si="4"/>
        <v>165.25030525030525</v>
      </c>
      <c r="N12" s="18">
        <f t="shared" si="4"/>
        <v>173.6019536019536</v>
      </c>
      <c r="O12" s="18">
        <f t="shared" si="4"/>
        <v>184.22466422466422</v>
      </c>
      <c r="P12" s="18">
        <f t="shared" si="4"/>
        <v>185.22588522588524</v>
      </c>
      <c r="Q12" s="18">
        <f t="shared" si="4"/>
        <v>199.02319902319903</v>
      </c>
      <c r="R12" s="18">
        <f t="shared" si="4"/>
        <v>209.0842490842491</v>
      </c>
      <c r="S12" s="18">
        <f aca="true" t="shared" si="5" ref="S12:X12">S4/$D$4*100</f>
        <v>221.5501582399508</v>
      </c>
      <c r="T12" s="18">
        <f t="shared" si="5"/>
        <v>235.81302924773152</v>
      </c>
      <c r="U12" s="18">
        <f t="shared" si="5"/>
        <v>245.12820512820514</v>
      </c>
      <c r="V12" s="18">
        <f t="shared" si="5"/>
        <v>262.36874236874235</v>
      </c>
      <c r="W12" s="18">
        <f t="shared" si="5"/>
        <v>275.01831501831504</v>
      </c>
      <c r="X12" s="18">
        <f t="shared" si="5"/>
        <v>259.7069597069597</v>
      </c>
    </row>
    <row r="13" spans="1:24" ht="31.5">
      <c r="A13" s="2">
        <v>10</v>
      </c>
      <c r="B13" s="3" t="s">
        <v>4</v>
      </c>
      <c r="C13" s="4"/>
      <c r="D13" s="4">
        <v>100</v>
      </c>
      <c r="E13" s="19">
        <f>E9/$D$9*100</f>
        <v>96.83330298858583</v>
      </c>
      <c r="F13" s="19">
        <f aca="true" t="shared" si="6" ref="F13:R13">F9/$D$9*100</f>
        <v>104.58893766532478</v>
      </c>
      <c r="G13" s="19">
        <f t="shared" si="6"/>
        <v>99.1000171946372</v>
      </c>
      <c r="H13" s="19">
        <f t="shared" si="6"/>
        <v>99.40681999474185</v>
      </c>
      <c r="I13" s="19">
        <f t="shared" si="6"/>
        <v>105.43370506216527</v>
      </c>
      <c r="J13" s="19">
        <f t="shared" si="6"/>
        <v>107.26260753426106</v>
      </c>
      <c r="K13" s="19">
        <f t="shared" si="6"/>
        <v>111.54940514406464</v>
      </c>
      <c r="L13" s="19">
        <f t="shared" si="6"/>
        <v>109.99797070507444</v>
      </c>
      <c r="M13" s="19">
        <f t="shared" si="6"/>
        <v>101.63509367478068</v>
      </c>
      <c r="N13" s="19">
        <f t="shared" si="6"/>
        <v>103.78986249341318</v>
      </c>
      <c r="O13" s="19">
        <f t="shared" si="6"/>
        <v>113.5548063036935</v>
      </c>
      <c r="P13" s="19">
        <f t="shared" si="6"/>
        <v>108.47806998062836</v>
      </c>
      <c r="Q13" s="19">
        <f t="shared" si="6"/>
        <v>100.6124499899829</v>
      </c>
      <c r="R13" s="19">
        <f t="shared" si="6"/>
        <v>97.66853678348501</v>
      </c>
      <c r="S13" s="19">
        <f aca="true" t="shared" si="7" ref="S13:X13">S9/$D$9*100</f>
        <v>96.86065062044655</v>
      </c>
      <c r="T13" s="19">
        <f t="shared" si="7"/>
        <v>97.36163369987584</v>
      </c>
      <c r="U13" s="19">
        <f t="shared" si="7"/>
        <v>98.91401826556654</v>
      </c>
      <c r="V13" s="19">
        <f t="shared" si="7"/>
        <v>94.0987436235186</v>
      </c>
      <c r="W13" s="19">
        <f t="shared" si="7"/>
        <v>102.45922583883176</v>
      </c>
      <c r="X13" s="19">
        <f t="shared" si="7"/>
        <v>93.41971326168827</v>
      </c>
    </row>
    <row r="14" spans="1:24" ht="31.5">
      <c r="A14" s="2">
        <v>11</v>
      </c>
      <c r="B14" s="16" t="s">
        <v>3</v>
      </c>
      <c r="C14" s="4"/>
      <c r="D14" s="20">
        <f>IF(D13="","n/a",D13*100/D$12)</f>
        <v>100</v>
      </c>
      <c r="E14" s="21">
        <f aca="true" t="shared" si="8" ref="E14:R14">IF(E13="","n/a",E13*100/E$12)</f>
        <v>95.71141099161451</v>
      </c>
      <c r="F14" s="21">
        <f t="shared" si="8"/>
        <v>100.9883753217413</v>
      </c>
      <c r="G14" s="21">
        <f t="shared" si="8"/>
        <v>92.52498185409013</v>
      </c>
      <c r="H14" s="21">
        <f t="shared" si="8"/>
        <v>88.91894449070945</v>
      </c>
      <c r="I14" s="21">
        <f t="shared" si="8"/>
        <v>85.80107754959595</v>
      </c>
      <c r="J14" s="21">
        <f t="shared" si="8"/>
        <v>80.27053688830394</v>
      </c>
      <c r="K14" s="21">
        <f t="shared" si="8"/>
        <v>74.94582675388756</v>
      </c>
      <c r="L14" s="21">
        <f t="shared" si="8"/>
        <v>66.5153115825871</v>
      </c>
      <c r="M14" s="21">
        <f t="shared" si="8"/>
        <v>61.50372522509633</v>
      </c>
      <c r="N14" s="21">
        <f t="shared" si="8"/>
        <v>59.78611434949036</v>
      </c>
      <c r="O14" s="21">
        <f t="shared" si="8"/>
        <v>61.63930697423447</v>
      </c>
      <c r="P14" s="21">
        <f t="shared" si="8"/>
        <v>58.565286298045244</v>
      </c>
      <c r="Q14" s="21">
        <f t="shared" si="8"/>
        <v>50.55312671275828</v>
      </c>
      <c r="R14" s="21">
        <f t="shared" si="8"/>
        <v>46.712527228261045</v>
      </c>
      <c r="S14" s="21">
        <f aca="true" t="shared" si="9" ref="S14:X14">IF(S13="","n/a",S13*100/S$12)</f>
        <v>43.71951317477337</v>
      </c>
      <c r="T14" s="21">
        <f t="shared" si="9"/>
        <v>41.28763962299697</v>
      </c>
      <c r="U14" s="21">
        <f t="shared" si="9"/>
        <v>40.35195305812861</v>
      </c>
      <c r="V14" s="21">
        <f t="shared" si="9"/>
        <v>35.8650740076609</v>
      </c>
      <c r="W14" s="21">
        <f t="shared" si="9"/>
        <v>37.25541909163701</v>
      </c>
      <c r="X14" s="21">
        <f t="shared" si="9"/>
        <v>35.971201298224116</v>
      </c>
    </row>
    <row r="15" spans="1:22" ht="15.75">
      <c r="A15" s="1"/>
      <c r="B15" s="22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5.75">
      <c r="A16" s="26"/>
      <c r="B16" s="27" t="s">
        <v>5</v>
      </c>
      <c r="D16" s="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2:22" ht="15.75">
      <c r="B17" s="27" t="s">
        <v>6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6"/>
      <c r="V17" s="6"/>
    </row>
    <row r="18" spans="2:23" ht="15.75">
      <c r="B18" s="2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6"/>
      <c r="W18" s="34"/>
    </row>
    <row r="19" spans="2:20" ht="21">
      <c r="B19" s="30" t="s">
        <v>13</v>
      </c>
      <c r="R19" s="6"/>
      <c r="T19" s="6"/>
    </row>
    <row r="20" ht="15.75">
      <c r="B20" s="29"/>
    </row>
    <row r="21" ht="15.75">
      <c r="B21" s="29"/>
    </row>
    <row r="22" ht="15.75">
      <c r="B22" s="29"/>
    </row>
    <row r="23" ht="15.75">
      <c r="B23" s="29"/>
    </row>
    <row r="24" ht="15.75">
      <c r="B24" s="29"/>
    </row>
    <row r="25" ht="15.75">
      <c r="B25" s="29"/>
    </row>
    <row r="26" ht="15.75">
      <c r="B26" s="29"/>
    </row>
    <row r="27" ht="15.75">
      <c r="B27" s="29"/>
    </row>
    <row r="28" ht="15.75">
      <c r="B28" s="29"/>
    </row>
    <row r="29" ht="15.75">
      <c r="B29" s="29"/>
    </row>
  </sheetData>
  <sheetProtection/>
  <mergeCells count="4">
    <mergeCell ref="B1:Q1"/>
    <mergeCell ref="B5:R5"/>
    <mergeCell ref="B8:R8"/>
    <mergeCell ref="B11:R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Dusko Janjic</cp:lastModifiedBy>
  <cp:lastPrinted>2013-04-23T07:12:56Z</cp:lastPrinted>
  <dcterms:created xsi:type="dcterms:W3CDTF">2011-05-01T09:55:58Z</dcterms:created>
  <dcterms:modified xsi:type="dcterms:W3CDTF">2022-11-10T09:46:50Z</dcterms:modified>
  <cp:category/>
  <cp:version/>
  <cp:contentType/>
  <cp:contentStatus/>
</cp:coreProperties>
</file>